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95" firstSheet="1" activeTab="2"/>
  </bookViews>
  <sheets>
    <sheet name="Диаграмма1" sheetId="1" r:id="rId1"/>
    <sheet name="Прил №3 гор бюд." sheetId="2" r:id="rId2"/>
    <sheet name="Приложение №4 все источ" sheetId="3" r:id="rId3"/>
  </sheets>
  <definedNames>
    <definedName name="_xlnm._FilterDatabase" localSheetId="2" hidden="1">'Приложение №4 все источ'!$A$6:$I$278</definedName>
    <definedName name="_xlnm.Print_Titles" localSheetId="2">'Приложение №4 все источ'!$4:$5</definedName>
    <definedName name="_xlnm.Print_Area" localSheetId="1">'Прил №3 гор бюд.'!$A$1:$G$177</definedName>
    <definedName name="_xlnm.Print_Area" localSheetId="2">'Приложение №4 все источ'!$A$1:$G$288</definedName>
  </definedNames>
  <calcPr fullCalcOnLoad="1"/>
</workbook>
</file>

<file path=xl/sharedStrings.xml><?xml version="1.0" encoding="utf-8"?>
<sst xmlns="http://schemas.openxmlformats.org/spreadsheetml/2006/main" count="614" uniqueCount="145">
  <si>
    <t>Статус</t>
  </si>
  <si>
    <t>Всего</t>
  </si>
  <si>
    <t>Муниципальная программа</t>
  </si>
  <si>
    <t>Основное мероприятие 1.1</t>
  </si>
  <si>
    <t>Основное мероприятие 1.2</t>
  </si>
  <si>
    <t>Основное мероприятие 2.1</t>
  </si>
  <si>
    <t>Основное мероприятие 2.2</t>
  </si>
  <si>
    <t>Основное мероприятие 3.2</t>
  </si>
  <si>
    <t>Социальная помощь населению</t>
  </si>
  <si>
    <t>Источники финансирования</t>
  </si>
  <si>
    <t>федеральный бюджет</t>
  </si>
  <si>
    <t>областной бюджет (дорожный фонд)</t>
  </si>
  <si>
    <t>городской бюджет, в том числе:</t>
  </si>
  <si>
    <t>- дорожный фонд</t>
  </si>
  <si>
    <t>внебюджетные источники</t>
  </si>
  <si>
    <t>областной бюджет</t>
  </si>
  <si>
    <t>городской бюджет</t>
  </si>
  <si>
    <t>Ресурсное обеспечение и прогнозная (справочная) оценка расходов на реализацию мероприятий муниципальной программы за счет всех источников финансирования</t>
  </si>
  <si>
    <t xml:space="preserve">Ремонтно-эксплуатационное обслуживание ливневой канализации </t>
  </si>
  <si>
    <t>Мероприятие 1.1.1</t>
  </si>
  <si>
    <t>Мероприятие 1.1.2</t>
  </si>
  <si>
    <t>Мероприятие 1.2.1</t>
  </si>
  <si>
    <t>Мероприятие 1.2.2</t>
  </si>
  <si>
    <t>Мероприятия, направленные на повышение правового сознания и предупреждение опасного поведения участников дорожного движения </t>
  </si>
  <si>
    <t>Мероприятие 2.1.1</t>
  </si>
  <si>
    <t>Мероприятие 2.1.2</t>
  </si>
  <si>
    <t>Мероприятие 2.1.3</t>
  </si>
  <si>
    <t>Мероприятие 2.2.1</t>
  </si>
  <si>
    <t>Мероприятие 2.2.2</t>
  </si>
  <si>
    <t>Мероприятие 2.2.3</t>
  </si>
  <si>
    <t>Мероприятие 2.2.5</t>
  </si>
  <si>
    <t>Мероприятие 2.2.6</t>
  </si>
  <si>
    <t>Основное мероприятие 3.1</t>
  </si>
  <si>
    <t>Мероприятие 3.1.1</t>
  </si>
  <si>
    <t>Мероприятие 3.2.1</t>
  </si>
  <si>
    <t>Предоставление субсидий на возмещение части затрат в связи с осуществлением перевозок пассажиров муниципальным автомобильным транспортом общего пользования на маршрутах городского сообщения</t>
  </si>
  <si>
    <t>Ответственный исполнитель, соисполнитель, участник</t>
  </si>
  <si>
    <t>Объемы бюджетных ассигнований (тыс. руб.), годы</t>
  </si>
  <si>
    <t>Ремонтно-эксплуатационное обслуживание ливневой канализации</t>
  </si>
  <si>
    <t>Мероприятия, направленные на повышение правового сознания и предупреждение опасного поведения участников дорожного движения</t>
  </si>
  <si>
    <t>Ресурсное обеспечение реализации муниципальной программы за счет средств городского бюджета</t>
  </si>
  <si>
    <t>Мероприятия текущего периода</t>
  </si>
  <si>
    <t>Кредиторская задолженность за предыдущий период</t>
  </si>
  <si>
    <t>Подпрограмма № 1</t>
  </si>
  <si>
    <t>Подпрограмма № 3</t>
  </si>
  <si>
    <t>Подпрограмма № 2</t>
  </si>
  <si>
    <t>Текущее содержание светофорных объектов</t>
  </si>
  <si>
    <t>Ответственный исполнитель (соисполнитель,                      участник 1): управление ЖКХ мэрии города</t>
  </si>
  <si>
    <t>Соисполнитель (участник 1): управление ЖКХ мэрии города</t>
  </si>
  <si>
    <t>Участник 1: управление ЖКХ мэрии города</t>
  </si>
  <si>
    <t>федеральный бюджет, в том числе:</t>
  </si>
  <si>
    <t xml:space="preserve">Мероприятие 2.2.4                     </t>
  </si>
  <si>
    <t xml:space="preserve">Мероприятие 2.2.4                 </t>
  </si>
  <si>
    <t>Наименование муниципальной программы, основного мероприятия, мероприятия</t>
  </si>
  <si>
    <t>Оценка расходов (тыс. рублей), годы</t>
  </si>
  <si>
    <t>Наименование муниципальной программы, подпрограммы, основного мероприятия, мероприятия</t>
  </si>
  <si>
    <t>Всего, в том числе:</t>
  </si>
  <si>
    <t>- кредиторская задолженность за предыдущий период</t>
  </si>
  <si>
    <t>- кредиторская задолженностьза предыдущий период</t>
  </si>
  <si>
    <t>- мероприятия текущего периода</t>
  </si>
  <si>
    <t>Оказание услуг по обслуживанию микропроцессорных пластиковых карт «Социальная карта», «Карта школьника» и программному сопровождению в соответствии с установленным законодательством порядком для обеспечения нужд муниципального образования «Город Биробиджан» Еврейской автономной области</t>
  </si>
  <si>
    <t xml:space="preserve">областной бюджет, в том числе: </t>
  </si>
  <si>
    <t>2022 год</t>
  </si>
  <si>
    <t>2023 год</t>
  </si>
  <si>
    <t>2024 год</t>
  </si>
  <si>
    <t xml:space="preserve">Ремонт и обслуживание ливневой канализации </t>
  </si>
  <si>
    <t>Мероприятие 3.2.2</t>
  </si>
  <si>
    <t>Мероприятие 3.2.3</t>
  </si>
  <si>
    <t>Проведение социально-профилактических мероприятий по безопасности дорожного движения в образовательных учреждениях городского округа</t>
  </si>
  <si>
    <t>Подготовка и участие городской команды во Всероссийском конкурсе юных инспекторов движения «Безопасное колесо»</t>
  </si>
  <si>
    <t>Мероприятие 3.1.2</t>
  </si>
  <si>
    <t>Осуществление регулярных перевозок пассажиров и багажа автомобильным транспортом по регулируемым тарифам муниципального образования «Город Биробиджан» Еврейской автономной области по муниципальным маршрутам регулярных перевозок</t>
  </si>
  <si>
    <t xml:space="preserve">Предоставление субсидий на возмещение части затрат в связи с осуществлением перевозок пассажиров муниципальным автомобильным транспортом общего пользования на маршрутах городского сообщения          </t>
  </si>
  <si>
    <t xml:space="preserve">Создание условий для предоставления транспортных услуг населению и организации транспортного обслуживания населения городского округа </t>
  </si>
  <si>
    <t>Мероприятие 3.2.4</t>
  </si>
  <si>
    <t>Оказание услуг, связанных с предоставлением муниципальной услуги «Предоставление мер социальной поддержки по проезду на автомобильном транспорте общего пользования»</t>
  </si>
  <si>
    <t>Участник 2: управление КС мэрии города</t>
  </si>
  <si>
    <t>Оказание социальной поддержки по проезду на автомобильном транспорте общего пользования по маршрутам регулярных перевозок граждан, проживающих в муниципальном образовании «Город Биробиджан» Еврейской автономной области, мужчин, достигших возраста 60 лет, и женщин, достигших возраста 55 лет, имеющих трудовой стаж не менее 35 лет для мужчин и 30 лет для женщин, не имеющих права на получение мер социальной поддержки по проезду на автомобильном транспорте общего пользования, предусмотренных законодательством Российской Федерации и Еврейской автономной области</t>
  </si>
  <si>
    <t>Оказание социальной поддержки детям, находящимся в трудной жизненной ситуации, и детям из малоимущих семей, обучающимся в общеобразовательных учреждениях городского округа, по проезду на автомобильном транспорте общего пользования по маршрутам регулярных перевозок, не имеющим права на получение мер социальной поддержки по проезду на маршрутах регулярных перевозок в транспорте общего пользования, предусмотренных законодательством Российской Федерации и Еврейской автономной области, с применением микропроцессорной пластиковой карты «Карта школьника»</t>
  </si>
  <si>
    <t>Организационно-планировочные и инженерные мероприятия, направленные на организацию движения транспортных средств и пешеходов</t>
  </si>
  <si>
    <t>Установка и замена дорожных знаков, информационных табличек</t>
  </si>
  <si>
    <t>Нанесение дорожной разметки</t>
  </si>
  <si>
    <t xml:space="preserve">Монтаж, подключение уличного освещения:                                             - ул. Белинского;
- ул. Милицейская;
- ул. Артиллерийская;
- ул. Коммунальная;
- пер. Госпитальный;
- ул. Бирофельдская;   
- ул. Трансформаторная;
- ул. Мира;
- ул. Советская 72;
- ул. Рябиновая;
- ул. Новогодняя;
- ул. Январская;
- ул. Черемуховая;
- ул. Дежнева;
- ул. Снежная
                                                                                                                                                               </t>
  </si>
  <si>
    <t xml:space="preserve">Монтаж, подключение уличного освещения:                                                        
- ул. Белинского;
- ул. Милицейская;
- ул. Артиллерийская;
- ул. Коммунальная;
- пер. Госпитальный;
- ул. Бирофельдская;   
- ул. Трансформаторная;
- ул. Мира;
- ул. Советская 72;
- ул. Рябиновая;
- ул. Новогодняя;
- ул. Январская;
- ул. Черемуховая;
- ул. Дежнева;
- ул. Снежная
</t>
  </si>
  <si>
    <t>Мероприятия по ремонту автомобильных дорог общего пользования местного значения муниципального образования «Город Биробиджан» Еврейской автономной области</t>
  </si>
  <si>
    <t>Развитие транспортной системы в муниципальном образовании «Город Биробиджан» Еврейской автономной области в 2022-2024 годах</t>
  </si>
  <si>
    <t>Развитие сети автомобильных дорог общего пользования местного значения муниципального образования «Город Биробиджан» Еврейской автономной области в 2022-2024 годах</t>
  </si>
  <si>
    <t>Повышение безопасности дорожного движения на автомобильных дорогах общего пользования местного значения в муниципальном образовании «Город Биробиджан» Еврейской автономной области в 2022-2024 годах</t>
  </si>
  <si>
    <t>Развитие транспортной системы в муниципальном образовании «Город Биробиджан» Еврейской автономной области в 2022-2024 годах</t>
  </si>
  <si>
    <t>Развитие сети автомобильных дорог общего пользования местного значения муниципального образования «Город Биробиджан» Еврейской автономной области в 2022-2024 годах</t>
  </si>
  <si>
    <t>Повышение безопасности дорожного движения на автомобильных дорогах общего пользования местного значения в муниципальном образовании «Город Биробиджан» Еврейской автономной области в 2022-2024 годах</t>
  </si>
  <si>
    <t>Развитие пассажирского транспорта в муниципальном образовании «Город Биробиджан» Еврейской автономной области в 2022-2024 годах</t>
  </si>
  <si>
    <t xml:space="preserve">
</t>
  </si>
  <si>
    <t>Проведение городского смотра-конкурса по профилактической работе предупреждения детского дорожно-транспортного травматизма в дошкольных образовательных учреждениях городского округа</t>
  </si>
  <si>
    <t xml:space="preserve">Ремонт транспортных развязок и пешеходных переходов:                  - в районе дома № 11 по ул. Пионерской; 
- в районе дома № 34 по ул. Набережной;
- на пересечении пер. Театрального с ул. Пионерской;
- в районе дома № 2 корп. 2 по ул. 40 лет Победы;
- в районе дома № 19 А по ул. Дзержинского;
- в районе МБОУ «СОШ №16» по ул. Косникова;
- по ул. Миллера и ул. Дзержинского;                                                     - по ул. Волочаевской и ул. Кавалерийской;                                 
- по ул. Волочаевской и ул. Чапаева  
                                                                                                           </t>
  </si>
  <si>
    <t xml:space="preserve">Ремонт транспортных развязок и пешеходных переходов:                  - в районе дома № 11 по ул. Пионерской; 
- в районе дома № 34 по ул. Набережной;
- на пересечении пер. Театрального с ул. Пионерской;
- в районе дома № 2 корп. 2 по ул. 40 лет Победы;
- в районе дома № 19 А по ул. Дзержинского;
- в районе МБОУ «СОШ №16» по ул. Косникова;
- по ул. Миллера и ул. Дзержинского;                                                     - по ул. Волочаевской и ул. Кавалерийской;                                 
- по ул. Волочаевской и ул. Чапаева  </t>
  </si>
  <si>
    <t>Участник 2: мэрия города</t>
  </si>
  <si>
    <t>Участник 3: МУП «Транспортная компания»</t>
  </si>
  <si>
    <t>Участник 4: подрядные организации</t>
  </si>
  <si>
    <t>Участник 4 подрядные организации</t>
  </si>
  <si>
    <t>Участник 4:  подрядные организации</t>
  </si>
  <si>
    <t>Приложение 4                                                                                                                                                                                  к муниципальной программе «Развитие транспортной системы в муниципальном образовании «Город Биробиджан» Еврейской автономной области в 2022-2024 годах»</t>
  </si>
  <si>
    <t>Приложение 3                                                                                                                                                                                  к муниципальной программе «Развитие транспортной системы в муниципальном образовании «Город Биробиджан» Еврейской автономной области в 2022-2024 годах»</t>
  </si>
  <si>
    <t xml:space="preserve">Ремонт дорожного покрытия автомобильных дорог общего пользования местного значения муниципального образования «Город Биробиджан» Еврейской автономной области, в соответствии с перечнем автомобильных дорог общего пользования местного значения, находящихся в собственности муниципального образования «Город Биробиджан» Еврейской автономной области (за исключением дорог, находящихся на гарантии)      </t>
  </si>
  <si>
    <t xml:space="preserve">Ремонт дорожного покрытия  автомобильных дорог общего пользования местного значения муниципального образования «Город Биробиджан» Еврейской автономной области, в соответствии с перечнем автомобильных дорог общего пользования местного значения, находящихся в собственности муниципального образования «Город Биробиджан» Еврейской автономной области (за исключением дорог, находящихся на гарантии)           </t>
  </si>
  <si>
    <t>Мероприятия по замене и установке бордюрного камня; ремонту дорожных и пешеходных ограждений; ремонту пешеходных мостов (пешеходный мост в р-не пос. имени Бумагина; пешеходный мост через р. Икура);  ремонту и (или) устройству искусственных неровностей (в районе домов № 48, 63 по ул. Пионерской); ремонту тротуаров</t>
  </si>
  <si>
    <t>Мероприятие 1.1.3</t>
  </si>
  <si>
    <t>Мероприятие 1.1.4</t>
  </si>
  <si>
    <t>Участник 5: управление КС мэрии города</t>
  </si>
  <si>
    <t>областной бюджет, в том числе:</t>
  </si>
  <si>
    <t>Мероприятие 1.1.5</t>
  </si>
  <si>
    <t>Мероприятие 1.1.6</t>
  </si>
  <si>
    <t xml:space="preserve">Проведение диагностики автомобильных дорог муниципального образования «Город Биробиджан» Еврейской автономной области </t>
  </si>
  <si>
    <t>Разработка рабочей документации на ремонт автомобильных дорог муниципального образования «Город Биробиджан» Еврейской автономной области</t>
  </si>
  <si>
    <t>Мероприятия по замене и установке бордюрного камня; ремонту дорожных и пешеходных ограждений; ремонту пешеходных мостов (пешеходный мост в р-не пос. имени Бумагина; пешеходный мост через р. Икура); ремонту и (или) устройству искусственных неровностей (в районе домов № 48, 63 по ул. Пионерской); ремонту тротуаров</t>
  </si>
  <si>
    <t xml:space="preserve">ул. Текстильной;
- ул. Индустриальной;
- ул. Лукашова;
- ул. Кирпичной (от ж/д переезда до пересечения с                                   ул. Ульяновской);
- ул. Ульяновской;
- ул. Косникова;
- ул. Игоря Петренко;
- ул. Черноморской;
- ул. Владивостокской;
- ул. Магнитной;
- автомобильной дороги на западный подъезд к железнодорожному переезду 8347 км (от дома № 6 по                 ул. Индустриальной по железнодорожному переезду 8347 км);
- автомобильной дороги на юго-западный подъезд к железнодорожному переезду 8347 (от дома № 14 по                    ул. Кольцевой до железнодорожного переезда 8347 км);
- автомобильной дороги на северо-восточный проезд к железнодорожному переезду 8347 км (от дома № 8 по                          ул. Батарейной до железнодорожного переезда 8347 км);
- ул. Смидовичской;
- ул. Транспортной;
- ул. Московской;
- ул. Озерной;
- пер. Полярный;                                                                                                 - пер. Ремонтный
</t>
  </si>
  <si>
    <t xml:space="preserve">ул. Димитрова;
- пер. Театральный;
- ул. Дзержинского (участок от ул. Комсомольской до                   ул. Миллера); 
- ул. Тунгусской (от дома № 3 до пересечения с                               ул. Вокзальной);
- ул. Гоголя (от дома № 41 до пересечения с                                        ул. Гвардейской);
- ул. Дальневосточной (от дома № 10 до пересечения                      ул. Сигнальной);
- ул. Крестьянской (от пересечения с ул. Сибирской до пересечения с ул. Депутатской);
- ул. Сибирской (от дома № 23 до пересечения с                                   ул. Депутатской);
- ул. Северной;
- ул. Черноморской (от пересечения от ул. Славянской до пересечения с ул. Хинганской);
- ул. Хинганской;
- ул. Суворова;
- ул. Славянской;
- ул. Пищевой;
- ул. Совхозной;
- ул. Батарейной (от дома № 2а до пересечения с                               ул. Черноморской);
- ул. Центральной;
- ул. Пархоменко;
- ул. Школьной;
- пер. Госпитальный;
- ул. Бирофельдской;
</t>
  </si>
  <si>
    <t xml:space="preserve"> ул. Новосибирской;
- ул. Коммунальной;
- ул. Артиллерийской;
- ул. Космонавтов;
- ул. Кавказской;
- ул. Фурманова;
- ул. Юбилейной (от пересечения ул. Сунгарийской до дома                  № 74);
- ул. Олега Кошевого;
- ул. Сучанской;
- ул. Уральской;
- ул. Уфимской;
- ул. Санаторной;
- пер. Пролетарский;
- ул. Сосновской;
- ул. Местной;
- ул. Южной;
- ул. Левобережной;
- ул. Инженерной (от пересечения с ул. 40 лет Победы до дома № 34);
- ул. Междуозерной;
- ул. Корейской;
- ул. Красноармейской (от пересечения ул. Динамовской до дома № 33)
</t>
  </si>
  <si>
    <t xml:space="preserve">ул. Димитрова;
- пер. Театральный;
- ул. Дзержинского (участок от ул. Комсомольской до                          ул. Миллера); 
- ул. Тунгусской (от дома № 3 до пересечения с                                        ул. Вокзальной);
- ул. Гоголя (от дома № 41 до пересечения с                                               ул. Гвардейской);
- ул. Дальневосточной (от дома № 10 до пересечения                               ул. Сигнальной);
- ул. Крестьянской (от пересечения с ул. Сибирской до        пересечения с ул. Депутатской);
- ул. Сибирской (от дома № 23 до пересечения с                                 ул. Депутатской);
- ул. Северной;
- ул. Черноморской (от пересечения от ул. Славянской до пересечения с ул. Хинганской);
- ул. Хинганской;
- ул. Суворова;
- ул. Славянской;
- ул. Пищевой;
- ул. Совхозной;
- ул. Батарейной (от дома № 2а до пересечения с                                 ул. Черноморской);
- ул. Центральной;
- ул. Пархоменко;
- ул. Школьной;
- пер. Госпитальный;
- ул. Бирофельдской;
- ул. Новосибирской;
- ул. Коммунальной;
- ул. Артиллерийской;
</t>
  </si>
  <si>
    <t>ул. Космонавтов;
- ул. Кавказской;
- ул. Фурманова;
- ул. Юбилейной (от пересечения ул. Сунгарийской до дома                  № 74);
- ул. Олега Кошевого;
- ул. Сучанской;
- ул. Уральской;
- ул. Уфимской;
- ул. Санаторной;
- пер. Пролетарский;
- ул. Сосновской;
- ул. Местной;
- ул. Южной;
- ул. Левобережной;
- ул. Инженерной (от пересечения с ул. 40 лет Победы до дома № 34);
- ул. Междуозерной;
- ул. Корейской;
- ул. Красноармейской (от пересечения ул. Динамовской до дома № 33)</t>
  </si>
  <si>
    <t>Мероприятие 1.1.7</t>
  </si>
  <si>
    <t>Мероприятия текущего периода, в том числе:</t>
  </si>
  <si>
    <t>Исключено постановлением мэрии города от 17.05.2022 № 893</t>
  </si>
  <si>
    <t>Исключено постановлением мэрии города от 17.05.2022  № 893</t>
  </si>
  <si>
    <t>Проведение работ по капитальному ремонту, ремонту, содержанию автомобильных дорог городской агломерации «Город Биробиджан» Еврейской автономной области:
-  ремонт автомобильной дороги по ул. Советской (участок дороги от ПК 20+18 до ПК 24+93)                                                                                  (оплата кредиторской задолженности)</t>
  </si>
  <si>
    <t xml:space="preserve">Мероприятия по приведению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дороги». Ремонт автомобильных дорог, в том числе:                                                                   
</t>
  </si>
  <si>
    <t xml:space="preserve">Мероприятия по приведению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дороги». Ремонт автомобильных дорог                                                                                       (текущий период):                                                                  
</t>
  </si>
  <si>
    <t xml:space="preserve">Устройство дренажных колодцев:                                                                       - в районе дома № 4 по ул. Широкой;                                                        - в районе дома № 21 по ул. Комсомольской;                                               - по ул. Текстильной   </t>
  </si>
  <si>
    <t xml:space="preserve">Мероприятия по приведению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дороги». Ремонт автомобильных дорог, в том числе:                                                                           
</t>
  </si>
  <si>
    <t xml:space="preserve">Мероприятия по приведению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дороги». Ремонт автомобильных дорог                               (текущий период) :                                                                           
</t>
  </si>
  <si>
    <t xml:space="preserve">Устройство дренажных колодцев:                                                            - в районе дома № 4 по ул. Широкой;                                                        - в районе дома № 21 по ул. Комсомольской;                                                      - по ул. Текстильной  </t>
  </si>
  <si>
    <t>- ул. Миллера</t>
  </si>
  <si>
    <t xml:space="preserve">Восстановление автомобильных дорог общего пользования местного значения при ликвидации последствий чрезвычайных ситуаций:                                                                                                       - ул. Центральной, Садово-Огородного некоммерческого товарищества 13 км;                                                                                                                                                                                            - ул. Текстильной;                                                                                             - ул. Фабричной;                                                                                                    - ул. Кедровой, Садово-Огородного некоммерческого товарищества «Радуга»  </t>
  </si>
  <si>
    <t xml:space="preserve">Восстановление автомобильных дорог общего пользования местного значения при ликвидации последствий чрезвычайных ситуаций:                                                                                                             - ул. Центральной, Садово-Огородного некоммерческого товарищества 13 км;                                                                                                                                                                                           - ул. Текстильной;                                                                                             - ул. Фабричной;                                                                                                    - ул. Кедровой, Садово-Огородного некоммерческого товарищества «Радуга»;                                                               - ул. Миллера                                                                 </t>
  </si>
  <si>
    <t xml:space="preserve">ул. Заводской; 
- ул. Советской (от переезда до размещения детского лагеря «Юннаты»);
- ул. Ленина;
- ул. 40-лет Победы (участок от ул. Шалаева до дома № 2                     ул. Набережной);                                                                                               - ул. Пушкина;
- ул. Красноармейской (а/б) (от развязки ул. Биршоссе 2 км до пересечения с ул. Динамовской);
- ул. Комбайностроителей;
- ул. Мостовой;
- ул. Садовой;  
- ул. Туркменской; 
- ул. 7-го Ноября; 
- ул. Рабочей; 
- ул. Серышева; 
- ул. Кооперативной;
- ул. Маяковского;
- ул. Калинина (от ул. Пушкина до ул. Дзержинского);
- ул. Кавалерийской;
- ул. Казакевича;
- ул. Саперной;
- ул. Пионерской (от ул. Октябрьской до пер. Театральный);
- ул. Чапаева;
- ул. Постышева;
- ул. Кубанская;
- ул. Набережная (от пересечения ул. 40 лет Победы до                                   ул. Бумагина);
- ул. Миллера;
- ул. Артельной;
- ул. Севастопольской (от дома № 1а до дома № 21 по                         ул. Севастопольской) 
</t>
  </si>
  <si>
    <t xml:space="preserve">ул. Заводской; 
- ул. Советской (от переезда до размещения детского лагеря «Юннаты»);
- ул. Ленина;
- ул. 40-лет Победы (участок от ул. Шалаева до дома № 2                     ул. Набережной);                                                                                               - ул. Пушкина;
- ул. Красноармейской (а/б) (от развязки ул. Биршоссе 2 км до пересечения с ул. Динамовской);
- ул. Комбайностроителей;
- ул. Мостовой;
- ул. Садовой;  
- ул. Туркменской; 
- ул. 7-го Ноября; 
- ул. Рабочей; 
- ул. Серышева; 
- ул. Кооперативной;
- ул. Маяковского;
- ул. Калинина (от ул. Пушкина до ул. Дзержинского);
- ул. Кавалерийской;
- ул. Казакевича;
- ул. Саперной;
- ул. Пионерской (от ул. Октябрьской до пер. Театральный);
- ул. Чапаева;
- ул. Постышева;
- ул. Кубанская;
- ул. Набережная (от пересечения ул. 40 лет Победы до                             ул. Бумагина);
- ул. Миллера;
- ул. Артельной;
- ул. Севастопольской (от дома № 1а до дома № 21 по                            ул. Севастопольской) 
</t>
  </si>
  <si>
    <t xml:space="preserve"> - ул. Текстильной;
- ул. Индустриальной;
- ул. Лукашова;
- ул. Кирпичной (от ж/д переезда до пересечения с                               ул. Ульяновской);
- ул. Ульяновской;
- ул. Косникова;
- ул. Игоря Петренко;
- ул. Черноморской;
- ул. Владивостокской;
- ул. Магнитной;
- автомобильной дороги на западный подъезд к железнодорожному переезду 8347 км (от дома № 6 по                  ул. Индустриальной по железнодорожному переезду 8347 км);
- автомобильной дороги на юго-западный подъезд к              железнодорожному переезду 8347 (от дома № 14 по                                 ул. Кольцевой до железнодорожного переезда 8347 км);
- автомобильной дороги на северо-восточный проезд к                            железнодорожному переезду 8347 км (от дома № 8 по                      ул. Батарейной до железнодорожного переезда 8347 км);
- ул. Смидовичской;
- ул. Транспортной;
- ул. Московской;
- ул. Озерной;
- пер. Полярный;                                                                                               - пер. Ремонтный
</t>
  </si>
  <si>
    <t>Мероприятие 1.1.8</t>
  </si>
  <si>
    <t>Мероприятие 1.1.9</t>
  </si>
  <si>
    <t xml:space="preserve">Ремонт автобусных остановок: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в районе дома № 25 по ул. Пионерской;                                                        - в районе дома № 33 по ул. Пионерской;                                                            - в районе дома № 39 по ул. Пионерской;
- в районе дома № 59 по ул. Пионерской;
- в районе дома № 67 по ул. Пионерской;
- в районе дома № 83 по ул. Пионерской;
- в районе дома № 79 В по ул. Пионерской;
- в районе дома № 50 по ул. Дзержинского;
- в районе дома № 50 по ул. Нагорной;
- в районе дома № 35 по ул. Транспортной   </t>
  </si>
  <si>
    <t xml:space="preserve">Ремонт автобусных остановок: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в районе дома № 25 по ул. Пионерской;                                          - в районе дома № 33 по ул. Пионерской;                                           - в районе дома № 39 по ул. Пионерской;
- в районе дома № 59 по ул. Пионерской;
- в районе дома № 67 по ул. Пионерской;
- в районе дома № 83 по ул. Пионерской;
- в районе дома № 79 В по ул. Пионерской;
- в районе дома № 50 по ул. Дзержинского;
- в районе дома № 50 по ул. Нагорной;
- в районе дома № 35 по ул. Транспортной                                                   
</t>
  </si>
  <si>
    <t xml:space="preserve">Ремонт тротуаров и дворовых проездов на территории муниципального образования «Город Биробиджан» Еврейской автономной области, в том числе:
- ул. Шолом-Алейхема;
- ул. Бумагина;
- ул. Набережной;
- ул. 40 лет Победы;
- ул. Карла Маркса;
- ул. Димитрова;
- ул. Комсомольской;
- ул. Ленина;
- ул. Советской;
- ул. Широкой;
- пер. Театральный;
- ул. Проспект 60-летия СССР
</t>
  </si>
  <si>
    <t xml:space="preserve">Разработка технической документации на ремонт тротуаров и дворовых проездов на территории муниципального образования «Город Биробиджан» Еврейской автономной области, в том числе: 
- разработка технической документации на ремонт тротуаров и дворовых проездов, прилегающих к автомобильной дороге  
ул. Ленина
</t>
  </si>
  <si>
    <r>
      <t>Ремонт тротуаров и дворовых проездов на территории муниципального образования «Город Биробиджан»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Еврейской автономной области, в том числе:
- ул. Шолом-Алейхема;
- ул. Бумагина;
- ул. Набережной;
- ул. 40 лет Победы;
- ул. Карла Маркса;
- ул. Димитрова;
- ул. Комсомольской;
- ул. Ленина;
- ул. Советской;
- ул. Широкой;
- пер. Театральный;
- ул. Проспект 60-летия СССР</t>
    </r>
  </si>
  <si>
    <t xml:space="preserve">Разработка технической документации на ремонт тротуаров и дворовых проездов на территории муниципального образования «Город Биробиджан» Еврейской автономной области,  в том числе: 
- разработка технической документации на ремонт тротуаров и дворовых проездов, прилегающих к автомобильной дороге  ул. Ленина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</si>
</sst>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174" fontId="2" fillId="0" borderId="0" xfId="0" applyNumberFormat="1" applyFont="1" applyFill="1" applyAlignment="1">
      <alignment horizontal="right" vertical="center" wrapText="1"/>
    </xf>
    <xf numFmtId="174" fontId="2" fillId="0" borderId="0" xfId="0" applyNumberFormat="1" applyFont="1" applyFill="1" applyAlignment="1">
      <alignment horizontal="right" vertical="center"/>
    </xf>
    <xf numFmtId="0" fontId="27" fillId="0" borderId="0" xfId="0" applyFont="1" applyFill="1" applyAlignment="1">
      <alignment/>
    </xf>
    <xf numFmtId="174" fontId="2" fillId="0" borderId="10" xfId="0" applyNumberFormat="1" applyFont="1" applyFill="1" applyBorder="1" applyAlignment="1">
      <alignment horizontal="center" vertical="top" wrapText="1"/>
    </xf>
    <xf numFmtId="0" fontId="27" fillId="0" borderId="0" xfId="0" applyFont="1" applyFill="1" applyAlignment="1">
      <alignment wrapText="1"/>
    </xf>
    <xf numFmtId="0" fontId="27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center" vertical="top" wrapText="1"/>
    </xf>
    <xf numFmtId="0" fontId="28" fillId="0" borderId="0" xfId="0" applyFont="1" applyFill="1" applyAlignment="1">
      <alignment wrapText="1"/>
    </xf>
    <xf numFmtId="0" fontId="28" fillId="0" borderId="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wrapText="1" indent="7"/>
    </xf>
    <xf numFmtId="174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174" fontId="2" fillId="0" borderId="12" xfId="0" applyNumberFormat="1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/>
    </xf>
    <xf numFmtId="0" fontId="2" fillId="33" borderId="10" xfId="0" applyFont="1" applyFill="1" applyBorder="1" applyAlignment="1">
      <alignment vertical="top" wrapText="1"/>
    </xf>
    <xf numFmtId="174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181" fontId="2" fillId="0" borderId="12" xfId="0" applyNumberFormat="1" applyFont="1" applyFill="1" applyBorder="1" applyAlignment="1">
      <alignment horizontal="left" vertical="top" wrapText="1"/>
    </xf>
    <xf numFmtId="181" fontId="27" fillId="0" borderId="14" xfId="0" applyNumberFormat="1" applyFont="1" applyFill="1" applyBorder="1" applyAlignment="1">
      <alignment/>
    </xf>
    <xf numFmtId="181" fontId="27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0" fontId="2" fillId="0" borderId="15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6" fillId="0" borderId="12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4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05"/>
          <c:w val="0.64475"/>
          <c:h val="0.3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'Прил №3 гор бюд.'!$D$5:$D$6</c:f>
              <c:strCache>
                <c:ptCount val="1"/>
                <c:pt idx="0">
                  <c:v>Объемы бюджетных ассигнований (тыс. руб.), годы Всего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'Прил №3 гор бюд.'!$A$7:$C$175</c:f>
              <c:multiLvlStrCache>
                <c:ptCount val="168"/>
                <c:lvl>
                  <c:pt idx="0">
                    <c:v>3</c:v>
                  </c:pt>
                  <c:pt idx="1">
                    <c:v>Всего, в том числе:</c:v>
                  </c:pt>
                  <c:pt idx="2">
                    <c:v>Мероприятия текущего периода, в том числе:</c:v>
                  </c:pt>
                  <c:pt idx="3">
                    <c:v>Кредиторская задолженность за предыдущий период</c:v>
                  </c:pt>
                  <c:pt idx="4">
                    <c:v>Ответственный исполнитель (соисполнитель,                      участник 1): управление ЖКХ мэрии города</c:v>
                  </c:pt>
                  <c:pt idx="5">
                    <c:v>Участник 2: мэрия города</c:v>
                  </c:pt>
                  <c:pt idx="6">
                    <c:v>Участник 3: МУП «Транспортная компания»</c:v>
                  </c:pt>
                  <c:pt idx="7">
                    <c:v>Участник 4: подрядные организации</c:v>
                  </c:pt>
                  <c:pt idx="8">
                    <c:v>Участник 5: управление КС мэрии города</c:v>
                  </c:pt>
                  <c:pt idx="9">
                    <c:v>Всего, в том числе:</c:v>
                  </c:pt>
                  <c:pt idx="10">
                    <c:v>Мероприятия текущего периода, в том числе:</c:v>
                  </c:pt>
                  <c:pt idx="11">
                    <c:v>Кредиторская задолженность за предыдущий период</c:v>
                  </c:pt>
                  <c:pt idx="12">
                    <c:v>Соисполнитель (участник 1): управление ЖКХ мэрии города</c:v>
                  </c:pt>
                  <c:pt idx="13">
                    <c:v>Участник 4: подрядные организации</c:v>
                  </c:pt>
                  <c:pt idx="14">
                    <c:v>Участник 5: управление КС мэрии города</c:v>
                  </c:pt>
                  <c:pt idx="15">
                    <c:v>Всего, в том числе:</c:v>
                  </c:pt>
                  <c:pt idx="16">
                    <c:v>Мероприятия текущего периода, в том числе:</c:v>
                  </c:pt>
                  <c:pt idx="17">
                    <c:v>Кредиторская задолженность за предыдущий период</c:v>
                  </c:pt>
                  <c:pt idx="18">
                    <c:v>Участник 1: управление ЖКХ мэрии города</c:v>
                  </c:pt>
                  <c:pt idx="19">
                    <c:v>Участник 4: подрядные организации</c:v>
                  </c:pt>
                  <c:pt idx="20">
                    <c:v>Участник 5: управление КС мэрии города</c:v>
                  </c:pt>
                  <c:pt idx="21">
                    <c:v>Всего, в том числе:</c:v>
                  </c:pt>
                  <c:pt idx="22">
                    <c:v>Участник 1: управление ЖКХ мэрии города</c:v>
                  </c:pt>
                  <c:pt idx="23">
                    <c:v>Участник 4: подрядные организации</c:v>
                  </c:pt>
                  <c:pt idx="24">
                    <c:v>3</c:v>
                  </c:pt>
                  <c:pt idx="25">
                    <c:v>Всего, в том числе:</c:v>
                  </c:pt>
                  <c:pt idx="26">
                    <c:v>Участник 1: управление ЖКХ мэрии города</c:v>
                  </c:pt>
                  <c:pt idx="27">
                    <c:v>Участник 4: подрядные организации</c:v>
                  </c:pt>
                  <c:pt idx="28">
                    <c:v>Всего, в том числе:</c:v>
                  </c:pt>
                  <c:pt idx="29">
                    <c:v>Участник 1: управление ЖКХ мэрии города</c:v>
                  </c:pt>
                  <c:pt idx="30">
                    <c:v>Участник 4: подрядные организации</c:v>
                  </c:pt>
                  <c:pt idx="31">
                    <c:v>Участник 5: управление КС мэрии города</c:v>
                  </c:pt>
                  <c:pt idx="32">
                    <c:v>Всего, в том числе:</c:v>
                  </c:pt>
                  <c:pt idx="33">
                    <c:v>Участник 4: подрядные организации</c:v>
                  </c:pt>
                  <c:pt idx="34">
                    <c:v>Участник 5: управление КС мэрии города</c:v>
                  </c:pt>
                  <c:pt idx="35">
                    <c:v>Участник 4: подрядные организации</c:v>
                  </c:pt>
                  <c:pt idx="36">
                    <c:v>Участник 5: управление КС мэрии города</c:v>
                  </c:pt>
                  <c:pt idx="37">
                    <c:v>Участник 4: подрядные организации</c:v>
                  </c:pt>
                  <c:pt idx="38">
                    <c:v>Участник 5: управление КС мэрии города</c:v>
                  </c:pt>
                  <c:pt idx="39">
                    <c:v>Участник 4: подрядные организации</c:v>
                  </c:pt>
                  <c:pt idx="40">
                    <c:v>Участник 5: управление КС мэрии города</c:v>
                  </c:pt>
                  <c:pt idx="41">
                    <c:v>Всего, в том числе:</c:v>
                  </c:pt>
                  <c:pt idx="42">
                    <c:v>Участник 1: управление ЖКХ мэрии города</c:v>
                  </c:pt>
                  <c:pt idx="43">
                    <c:v>Участник 4: подрядные организации</c:v>
                  </c:pt>
                  <c:pt idx="44">
                    <c:v>Участник 5: управление КС мэрии города</c:v>
                  </c:pt>
                  <c:pt idx="45">
                    <c:v>Исключено постановлением мэрии города от 17.05.2022  № 893</c:v>
                  </c:pt>
                  <c:pt idx="46">
                    <c:v>Всего, в том числе:</c:v>
                  </c:pt>
                  <c:pt idx="47">
                    <c:v>Участник 4: подрядные организации</c:v>
                  </c:pt>
                  <c:pt idx="48">
                    <c:v>Участник 5: управление КС мэрии города</c:v>
                  </c:pt>
                  <c:pt idx="49">
                    <c:v>Всего, в том числе:</c:v>
                  </c:pt>
                  <c:pt idx="50">
                    <c:v>Участник 4: подрядные организации</c:v>
                  </c:pt>
                  <c:pt idx="51">
                    <c:v>Участник 5: управление КС мэрии города</c:v>
                  </c:pt>
                  <c:pt idx="52">
                    <c:v>Всего, в том числе:</c:v>
                  </c:pt>
                  <c:pt idx="53">
                    <c:v>Участник 1: управление ЖКХ мэрии города</c:v>
                  </c:pt>
                  <c:pt idx="54">
                    <c:v>Участник 4: подрядные организации</c:v>
                  </c:pt>
                  <c:pt idx="55">
                    <c:v>Участник 5: управление КС мэрии города</c:v>
                  </c:pt>
                  <c:pt idx="56">
                    <c:v>Всего, в том числе:</c:v>
                  </c:pt>
                  <c:pt idx="57">
                    <c:v>Участник 4: подрядные организации</c:v>
                  </c:pt>
                  <c:pt idx="58">
                    <c:v>Участник 5: управление КС мэрии города</c:v>
                  </c:pt>
                  <c:pt idx="59">
                    <c:v>Всего, в том числе:</c:v>
                  </c:pt>
                  <c:pt idx="60">
                    <c:v>Участник 4: подрядные организации</c:v>
                  </c:pt>
                  <c:pt idx="61">
                    <c:v>Участник 5: управление КС мэрии города</c:v>
                  </c:pt>
                  <c:pt idx="62">
                    <c:v>Всего, в том числе:</c:v>
                  </c:pt>
                  <c:pt idx="63">
                    <c:v>Мероприятия текущего периода</c:v>
                  </c:pt>
                  <c:pt idx="64">
                    <c:v>Кредиторская задолженность за предыдущий период</c:v>
                  </c:pt>
                  <c:pt idx="65">
                    <c:v>Участник 1: управление ЖКХ мэрии города</c:v>
                  </c:pt>
                  <c:pt idx="66">
                    <c:v>Участник 4: подрядные организации</c:v>
                  </c:pt>
                  <c:pt idx="67">
                    <c:v>Всего, в том числе:</c:v>
                  </c:pt>
                  <c:pt idx="68">
                    <c:v>Участник 1: управление ЖКХ мэрии города</c:v>
                  </c:pt>
                  <c:pt idx="69">
                    <c:v>Участник 4: подрядные организации</c:v>
                  </c:pt>
                  <c:pt idx="70">
                    <c:v>Всего, в том числе:</c:v>
                  </c:pt>
                  <c:pt idx="71">
                    <c:v>Участник 1: управление ЖКХ мэрии города</c:v>
                  </c:pt>
                  <c:pt idx="72">
                    <c:v>Участник 4: подрядные организации</c:v>
                  </c:pt>
                  <c:pt idx="73">
                    <c:v>Всего, в том числе:</c:v>
                  </c:pt>
                  <c:pt idx="74">
                    <c:v>Мероприятия текущего периода</c:v>
                  </c:pt>
                  <c:pt idx="75">
                    <c:v>Кредиторская задолженность за предыдущий период</c:v>
                  </c:pt>
                  <c:pt idx="76">
                    <c:v>Соисполнитель (участник 1): управление ЖКХ мэрии города</c:v>
                  </c:pt>
                  <c:pt idx="77">
                    <c:v>Участник 2: мэрия города</c:v>
                  </c:pt>
                  <c:pt idx="78">
                    <c:v>Участник 4 подрядные организации</c:v>
                  </c:pt>
                  <c:pt idx="79">
                    <c:v>3</c:v>
                  </c:pt>
                  <c:pt idx="80">
                    <c:v>Всего, в том числе:</c:v>
                  </c:pt>
                  <c:pt idx="81">
                    <c:v>Мероприятия текущего периода</c:v>
                  </c:pt>
                  <c:pt idx="82">
                    <c:v>Кредиторская задолженность за предыдущий период</c:v>
                  </c:pt>
                  <c:pt idx="83">
                    <c:v>Участник 1: управление ЖКХ мэрии города</c:v>
                  </c:pt>
                  <c:pt idx="84">
                    <c:v>Участник 2: мэрия города</c:v>
                  </c:pt>
                  <c:pt idx="85">
                    <c:v>Участник 4: подрядные организации</c:v>
                  </c:pt>
                  <c:pt idx="86">
                    <c:v>Всего, в том числе:</c:v>
                  </c:pt>
                  <c:pt idx="87">
                    <c:v>Участник 1: управление ЖКХ мэрии города</c:v>
                  </c:pt>
                  <c:pt idx="88">
                    <c:v>Участник 2: мэрия города</c:v>
                  </c:pt>
                  <c:pt idx="89">
                    <c:v>Участник 4: подрядные организации</c:v>
                  </c:pt>
                  <c:pt idx="90">
                    <c:v>Всего, в том числе:</c:v>
                  </c:pt>
                  <c:pt idx="91">
                    <c:v>Участник 1: управление ЖКХ мэрии города</c:v>
                  </c:pt>
                  <c:pt idx="92">
                    <c:v>Участник 2: мэрия города</c:v>
                  </c:pt>
                  <c:pt idx="93">
                    <c:v>Участник 4: подрядные организации</c:v>
                  </c:pt>
                  <c:pt idx="94">
                    <c:v>Всего, в том числе:</c:v>
                  </c:pt>
                  <c:pt idx="95">
                    <c:v>Участник 1: управление ЖКХ мэрии города</c:v>
                  </c:pt>
                  <c:pt idx="96">
                    <c:v>Участник 2: мэрия города</c:v>
                  </c:pt>
                  <c:pt idx="97">
                    <c:v>Участник 4: подрядные организации</c:v>
                  </c:pt>
                  <c:pt idx="98">
                    <c:v>Всего, в том числе:</c:v>
                  </c:pt>
                  <c:pt idx="99">
                    <c:v>Мероприятия текущего периода</c:v>
                  </c:pt>
                  <c:pt idx="100">
                    <c:v>Кредиторская задолженность за предыдущий период</c:v>
                  </c:pt>
                  <c:pt idx="101">
                    <c:v>Участник 1: управление ЖКХ мэрии города</c:v>
                  </c:pt>
                  <c:pt idx="102">
                    <c:v>Участник 4: подрядные организации</c:v>
                  </c:pt>
                  <c:pt idx="103">
                    <c:v>Всего, в том числе:</c:v>
                  </c:pt>
                  <c:pt idx="104">
                    <c:v>Участник 1: управление ЖКХ мэрии города</c:v>
                  </c:pt>
                  <c:pt idx="105">
                    <c:v>Участник 4: подрядные организации</c:v>
                  </c:pt>
                  <c:pt idx="106">
                    <c:v>Всего, в том числе:</c:v>
                  </c:pt>
                  <c:pt idx="107">
                    <c:v>Участник 1: управление ЖКХ мэрии города</c:v>
                  </c:pt>
                  <c:pt idx="108">
                    <c:v>Участник 4: подрядные организации</c:v>
                  </c:pt>
                  <c:pt idx="109">
                    <c:v>Всего, в том числе:</c:v>
                  </c:pt>
                  <c:pt idx="110">
                    <c:v>Участник 1: управление ЖКХ мэрии города</c:v>
                  </c:pt>
                  <c:pt idx="111">
                    <c:v>Участник 4: подрядные организации</c:v>
                  </c:pt>
                  <c:pt idx="112">
                    <c:v>3</c:v>
                  </c:pt>
                  <c:pt idx="113">
                    <c:v>Всего, в том числе:</c:v>
                  </c:pt>
                  <c:pt idx="114">
                    <c:v>Участник 1: управление ЖКХ мэрии города</c:v>
                  </c:pt>
                  <c:pt idx="115">
                    <c:v>Участник 4: подрядные организации</c:v>
                  </c:pt>
                  <c:pt idx="116">
                    <c:v>Всего, в том числе:</c:v>
                  </c:pt>
                  <c:pt idx="117">
                    <c:v>Участник 1: управление ЖКХ мэрии города</c:v>
                  </c:pt>
                  <c:pt idx="118">
                    <c:v>Участник 4: подрядные организации</c:v>
                  </c:pt>
                  <c:pt idx="119">
                    <c:v>Всего, в том числе:</c:v>
                  </c:pt>
                  <c:pt idx="120">
                    <c:v>Участник 1: управление ЖКХ мэрии города</c:v>
                  </c:pt>
                  <c:pt idx="121">
                    <c:v>Участник 4: подрядные организации</c:v>
                  </c:pt>
                  <c:pt idx="122">
                    <c:v>3</c:v>
                  </c:pt>
                  <c:pt idx="123">
                    <c:v>Всего, в том числе:</c:v>
                  </c:pt>
                  <c:pt idx="124">
                    <c:v>Мероприятия текущего периода</c:v>
                  </c:pt>
                  <c:pt idx="125">
                    <c:v>Кредиторская задолженность за предыдущий период</c:v>
                  </c:pt>
                  <c:pt idx="126">
                    <c:v>Соисполнитель (участник 1): управление ЖКХ мэрии города</c:v>
                  </c:pt>
                  <c:pt idx="127">
                    <c:v>Участник 2: мэрия города</c:v>
                  </c:pt>
                  <c:pt idx="128">
                    <c:v>Участник 3: МУП «Транспортная компания»</c:v>
                  </c:pt>
                  <c:pt idx="129">
                    <c:v>Участник 4: подрядные организации</c:v>
                  </c:pt>
                  <c:pt idx="130">
                    <c:v>Всего, в том числе:</c:v>
                  </c:pt>
                  <c:pt idx="131">
                    <c:v>Мероприятия текущего периода</c:v>
                  </c:pt>
                  <c:pt idx="132">
                    <c:v>Кредиторская задолженность за предыдущий период</c:v>
                  </c:pt>
                  <c:pt idx="133">
                    <c:v>Участник 1: управление ЖКХ мэрии города</c:v>
                  </c:pt>
                  <c:pt idx="134">
                    <c:v>Участник 3: МУП «Транспортная компания»</c:v>
                  </c:pt>
                  <c:pt idx="135">
                    <c:v>Участник 4: подрядные организации</c:v>
                  </c:pt>
                  <c:pt idx="136">
                    <c:v>Всего, в том числе:</c:v>
                  </c:pt>
                  <c:pt idx="137">
                    <c:v>Участник 1: управление ЖКХ мэрии города</c:v>
                  </c:pt>
                  <c:pt idx="138">
                    <c:v>Участник 3: МУП «Транспортная компания»</c:v>
                  </c:pt>
                  <c:pt idx="139">
                    <c:v>Всего, в том числе:</c:v>
                  </c:pt>
                  <c:pt idx="140">
                    <c:v>Участник 1: управление ЖКХ мэрии города</c:v>
                  </c:pt>
                  <c:pt idx="141">
                    <c:v>Участник 3: МУП «Транспортная компания»</c:v>
                  </c:pt>
                  <c:pt idx="142">
                    <c:v>Участник 4: подрядные организации</c:v>
                  </c:pt>
                  <c:pt idx="143">
                    <c:v>Всего, в том числе:</c:v>
                  </c:pt>
                  <c:pt idx="144">
                    <c:v>Мероприятия текущего периода</c:v>
                  </c:pt>
                  <c:pt idx="145">
                    <c:v>Кредиторская задолженность за предыдущий период</c:v>
                  </c:pt>
                  <c:pt idx="146">
                    <c:v>Участник 1: управление ЖКХ мэрии города</c:v>
                  </c:pt>
                  <c:pt idx="147">
                    <c:v>Участник 2: мэрия города</c:v>
                  </c:pt>
                  <c:pt idx="148">
                    <c:v>Участник 3: МУП «Транспортная компания»</c:v>
                  </c:pt>
                  <c:pt idx="149">
                    <c:v>Участник 4: подрядные организации</c:v>
                  </c:pt>
                  <c:pt idx="150">
                    <c:v>Всего, в том числе:</c:v>
                  </c:pt>
                  <c:pt idx="151">
                    <c:v>Участник 1: управление ЖКХ мэрии города</c:v>
                  </c:pt>
                  <c:pt idx="152">
                    <c:v>Участник 3: МУП «Транспортная компания»</c:v>
                  </c:pt>
                  <c:pt idx="153">
                    <c:v>Участник 4: подрядные организации</c:v>
                  </c:pt>
                  <c:pt idx="154">
                    <c:v>3</c:v>
                  </c:pt>
                  <c:pt idx="155">
                    <c:v>Всего, в том числе:</c:v>
                  </c:pt>
                  <c:pt idx="156">
                    <c:v>Участник 1: управление ЖКХ мэрии города</c:v>
                  </c:pt>
                  <c:pt idx="157">
                    <c:v>Участник 3: МУП «Транспортная компания»</c:v>
                  </c:pt>
                  <c:pt idx="158">
                    <c:v>Участник 4: подрядные организации</c:v>
                  </c:pt>
                  <c:pt idx="159">
                    <c:v>Всего, в том числе:</c:v>
                  </c:pt>
                  <c:pt idx="160">
                    <c:v>Участник 1: управление ЖКХ мэрии города</c:v>
                  </c:pt>
                  <c:pt idx="161">
                    <c:v>Участник 3: МУП «Транспортная компания»</c:v>
                  </c:pt>
                  <c:pt idx="162">
                    <c:v>Участник 4:  подрядные организации</c:v>
                  </c:pt>
                  <c:pt idx="163">
                    <c:v>Всего, в том числе:</c:v>
                  </c:pt>
                  <c:pt idx="164">
                    <c:v>Участник 1: управление ЖКХ мэрии города</c:v>
                  </c:pt>
                  <c:pt idx="165">
                    <c:v>Участник 2: мэрия города</c:v>
                  </c:pt>
                  <c:pt idx="166">
                    <c:v>Участник 3: МУП «Транспортная компания»</c:v>
                  </c:pt>
                  <c:pt idx="167">
                    <c:v>Участник 4: подрядные организации</c:v>
                  </c:pt>
                </c:lvl>
                <c:lvl>
                  <c:pt idx="0">
                    <c:v>2</c:v>
                  </c:pt>
                  <c:pt idx="1">
                    <c:v>Развитие транспортной системы в муниципальном образовании «Город Биробиджан» Еврейской автономной области в 2022-2024 годах</c:v>
                  </c:pt>
                  <c:pt idx="9">
                    <c:v>Развитие сети автомобильных дорог общего пользования местного значения муниципального образования «Город Биробиджан» Еврейской автономной области в 2022-2024 годах</c:v>
                  </c:pt>
                  <c:pt idx="15">
                    <c:v>Мероприятия по ремонту автомобильных дорог общего пользования местного значения муниципального образования «Город Биробиджан» Еврейской автономной области</c:v>
                  </c:pt>
                  <c:pt idx="24">
                    <c:v>2</c:v>
                  </c:pt>
                  <c:pt idx="45">
                    <c:v>Мероприятие 1.1.4</c:v>
                  </c:pt>
                  <c:pt idx="46">
                    <c:v>Разработка рабочей документации на ремонт автомобильных дорог муниципального образования «Город Биробиджан» Еврейской автономной области</c:v>
                  </c:pt>
                  <c:pt idx="49">
                    <c:v>Проведение диагностики автомобильных дорог муниципального образования «Город Биробиджан» Еврейской автономной области </c:v>
                  </c:pt>
                  <c:pt idx="55">
                    <c:v>- ул. Миллера</c:v>
                  </c:pt>
                  <c:pt idx="62">
                    <c:v>Ремонтно-эксплуатационное обслуживание ливневой канализации</c:v>
                  </c:pt>
                  <c:pt idx="67">
                    <c:v>Ремонт и обслуживание ливневой канализации </c:v>
                  </c:pt>
                  <c:pt idx="73">
                    <c:v>Повышение безопасности дорожного движения на автомобильных дорогах общего пользования местного значения в муниципальном образовании «Город Биробиджан» Еврейской автономной области в 2022-2024 годах</c:v>
                  </c:pt>
                  <c:pt idx="79">
                    <c:v>2</c:v>
                  </c:pt>
                  <c:pt idx="80">
                    <c:v>Мероприятия, направленные на повышение правового сознания и предупреждение опасного поведения участников дорожного движения</c:v>
                  </c:pt>
                  <c:pt idx="86">
                    <c:v>Проведение городского смотра-конкурса по профилактической работе предупреждения детского дорожно-транспортного травматизма в дошкольных образовательных учреждениях городского округа</c:v>
                  </c:pt>
                  <c:pt idx="90">
                    <c:v>Подготовка и участие городской команды во Всероссийском конкурсе юных инспекторов движения «Безопасное колесо»</c:v>
                  </c:pt>
                  <c:pt idx="94">
                    <c:v>Проведение социально-профилактических мероприятий по безопасности дорожного движения в образовательных учреждениях городского округа</c:v>
                  </c:pt>
                  <c:pt idx="98">
                    <c:v>Организационно-планировочные и инженерные мероприятия, направленные на организацию движения транспортных средств и пешеходов</c:v>
                  </c:pt>
                  <c:pt idx="103">
                    <c:v>Установка и замена дорожных знаков, информационных табличек</c:v>
                  </c:pt>
                  <c:pt idx="106">
                    <c:v>Нанесение дорожной разметки</c:v>
                  </c:pt>
                  <c:pt idx="109">
                    <c:v>Текущее содержание светофорных объектов</c:v>
                  </c:pt>
                  <c:pt idx="112">
                    <c:v>2</c:v>
                  </c:pt>
                  <c:pt idx="122">
                    <c:v>2</c:v>
                  </c:pt>
                  <c:pt idx="123">
                    <c:v>Развитие пассажирского транспорта в муниципальном образовании «Город Биробиджан» Еврейской автономной области в 2022-2024 годах</c:v>
                  </c:pt>
                  <c:pt idx="130">
                    <c:v>Создание условий для предоставления транспортных услуг населению и организации транспортного обслуживания населения городского округа </c:v>
                  </c:pt>
                  <c:pt idx="136">
                    <c:v>Предоставление субсидий на возмещение части затрат в связи с осуществлением перевозок пассажиров муниципальным автомобильным транспортом общего пользования на маршрутах городского сообщения          </c:v>
                  </c:pt>
                  <c:pt idx="139">
                    <c:v>Осуществление регулярных перевозок пассажиров и багажа автомобильным транспортом по регулируемым тарифам муниципального образования «Город Биробиджан» Еврейской автономной области по муниципальным маршрутам регулярных перевозок</c:v>
                  </c:pt>
                  <c:pt idx="143">
                    <c:v>Социальная помощь населению</c:v>
                  </c:pt>
                  <c:pt idx="154">
                    <c:v>2</c:v>
                  </c:pt>
                  <c:pt idx="163">
                    <c:v>Оказание услуг, связанных с предоставлением муниципальной услуги «Предоставление мер социальной поддержки по проезду на автомобильном транспорте общего пользования»</c:v>
                  </c:pt>
                </c:lvl>
                <c:lvl>
                  <c:pt idx="0">
                    <c:v>1</c:v>
                  </c:pt>
                  <c:pt idx="1">
                    <c:v>Муниципальная программа</c:v>
                  </c:pt>
                  <c:pt idx="9">
                    <c:v>Подпрограмма № 1</c:v>
                  </c:pt>
                  <c:pt idx="15">
                    <c:v>Основное мероприятие 1.1</c:v>
                  </c:pt>
                  <c:pt idx="24">
                    <c:v>1</c:v>
                  </c:pt>
                  <c:pt idx="46">
                    <c:v>Мероприятие 1.1.5</c:v>
                  </c:pt>
                  <c:pt idx="49">
                    <c:v>Мероприятие 1.1.6</c:v>
                  </c:pt>
                  <c:pt idx="62">
                    <c:v>Основное мероприятие 1.2</c:v>
                  </c:pt>
                  <c:pt idx="67">
                    <c:v>Мероприятие 1.2.1</c:v>
                  </c:pt>
                  <c:pt idx="73">
                    <c:v>Подпрограмма № 2</c:v>
                  </c:pt>
                  <c:pt idx="79">
                    <c:v>1</c:v>
                  </c:pt>
                  <c:pt idx="80">
                    <c:v>Основное мероприятие 2.1</c:v>
                  </c:pt>
                  <c:pt idx="86">
                    <c:v>Мероприятие 2.1.1</c:v>
                  </c:pt>
                  <c:pt idx="90">
                    <c:v>Мероприятие 2.1.2</c:v>
                  </c:pt>
                  <c:pt idx="94">
                    <c:v>Мероприятие 2.1.3</c:v>
                  </c:pt>
                  <c:pt idx="98">
                    <c:v>Основное мероприятие 2.2</c:v>
                  </c:pt>
                  <c:pt idx="103">
                    <c:v>Мероприятие 2.2.1</c:v>
                  </c:pt>
                  <c:pt idx="106">
                    <c:v>Мероприятие 2.2.2</c:v>
                  </c:pt>
                  <c:pt idx="109">
                    <c:v>Мероприятие 2.2.3</c:v>
                  </c:pt>
                  <c:pt idx="112">
                    <c:v>1</c:v>
                  </c:pt>
                  <c:pt idx="122">
                    <c:v>1</c:v>
                  </c:pt>
                  <c:pt idx="123">
                    <c:v>Подпрограмма № 3</c:v>
                  </c:pt>
                  <c:pt idx="130">
                    <c:v>Основное мероприятие 3.1</c:v>
                  </c:pt>
                  <c:pt idx="136">
                    <c:v>Мероприятие 3.1.1</c:v>
                  </c:pt>
                  <c:pt idx="143">
                    <c:v>Основное мероприятие 3.2</c:v>
                  </c:pt>
                  <c:pt idx="154">
                    <c:v>1</c:v>
                  </c:pt>
                  <c:pt idx="163">
                    <c:v>Мероприятие 3.2.4</c:v>
                  </c:pt>
                </c:lvl>
              </c:multiLvlStrCache>
            </c:multiLvlStrRef>
          </c:cat>
          <c:val>
            <c:numRef>
              <c:f>'Прил №3 гор бюд.'!$D$7:$D$175</c:f>
              <c:numCache>
                <c:ptCount val="168"/>
                <c:pt idx="0">
                  <c:v>4</c:v>
                </c:pt>
                <c:pt idx="1">
                  <c:v>185587.7</c:v>
                </c:pt>
                <c:pt idx="2">
                  <c:v>185587.7</c:v>
                </c:pt>
                <c:pt idx="3">
                  <c:v>31.2</c:v>
                </c:pt>
                <c:pt idx="4">
                  <c:v>180104.8</c:v>
                </c:pt>
                <c:pt idx="5">
                  <c:v>570</c:v>
                </c:pt>
                <c:pt idx="6">
                  <c:v>0</c:v>
                </c:pt>
                <c:pt idx="7">
                  <c:v>0</c:v>
                </c:pt>
                <c:pt idx="8">
                  <c:v>4912.900000000001</c:v>
                </c:pt>
                <c:pt idx="9">
                  <c:v>47412</c:v>
                </c:pt>
                <c:pt idx="10">
                  <c:v>47412</c:v>
                </c:pt>
                <c:pt idx="11">
                  <c:v>31.2</c:v>
                </c:pt>
                <c:pt idx="12">
                  <c:v>42499.100000000006</c:v>
                </c:pt>
                <c:pt idx="13">
                  <c:v>0</c:v>
                </c:pt>
                <c:pt idx="14">
                  <c:v>4912.900000000001</c:v>
                </c:pt>
                <c:pt idx="15">
                  <c:v>35412</c:v>
                </c:pt>
                <c:pt idx="16">
                  <c:v>35412</c:v>
                </c:pt>
                <c:pt idx="17">
                  <c:v>31.2</c:v>
                </c:pt>
                <c:pt idx="18">
                  <c:v>30499.100000000002</c:v>
                </c:pt>
                <c:pt idx="19">
                  <c:v>0</c:v>
                </c:pt>
                <c:pt idx="20">
                  <c:v>4912.900000000001</c:v>
                </c:pt>
                <c:pt idx="21">
                  <c:v>26055.9</c:v>
                </c:pt>
                <c:pt idx="22">
                  <c:v>26055.9</c:v>
                </c:pt>
                <c:pt idx="23">
                  <c:v>0</c:v>
                </c:pt>
                <c:pt idx="24">
                  <c:v>4</c:v>
                </c:pt>
                <c:pt idx="25">
                  <c:v>4412</c:v>
                </c:pt>
                <c:pt idx="26">
                  <c:v>4412</c:v>
                </c:pt>
                <c:pt idx="27">
                  <c:v>0</c:v>
                </c:pt>
                <c:pt idx="28">
                  <c:v>4858.1</c:v>
                </c:pt>
                <c:pt idx="29">
                  <c:v>31.2</c:v>
                </c:pt>
                <c:pt idx="30">
                  <c:v>0</c:v>
                </c:pt>
                <c:pt idx="31">
                  <c:v>4826.900000000001</c:v>
                </c:pt>
                <c:pt idx="32">
                  <c:v>4826.900000000001</c:v>
                </c:pt>
                <c:pt idx="33">
                  <c:v>0</c:v>
                </c:pt>
                <c:pt idx="34">
                  <c:v>4826.900000000001</c:v>
                </c:pt>
                <c:pt idx="35">
                  <c:v>0</c:v>
                </c:pt>
                <c:pt idx="36">
                  <c:v>1336.8</c:v>
                </c:pt>
                <c:pt idx="37">
                  <c:v>0</c:v>
                </c:pt>
                <c:pt idx="38">
                  <c:v>1622.3000000000002</c:v>
                </c:pt>
                <c:pt idx="39">
                  <c:v>0</c:v>
                </c:pt>
                <c:pt idx="40">
                  <c:v>1867.8</c:v>
                </c:pt>
                <c:pt idx="41">
                  <c:v>31.2</c:v>
                </c:pt>
                <c:pt idx="42">
                  <c:v>31.2</c:v>
                </c:pt>
                <c:pt idx="43">
                  <c:v>0</c:v>
                </c:pt>
                <c:pt idx="44">
                  <c:v>0</c:v>
                </c:pt>
                <c:pt idx="46">
                  <c:v>80</c:v>
                </c:pt>
                <c:pt idx="47">
                  <c:v>0</c:v>
                </c:pt>
                <c:pt idx="48">
                  <c:v>80</c:v>
                </c:pt>
                <c:pt idx="49">
                  <c:v>6</c:v>
                </c:pt>
                <c:pt idx="50">
                  <c:v>0</c:v>
                </c:pt>
                <c:pt idx="51">
                  <c:v>6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12000</c:v>
                </c:pt>
                <c:pt idx="63">
                  <c:v>12000</c:v>
                </c:pt>
                <c:pt idx="64">
                  <c:v>0</c:v>
                </c:pt>
                <c:pt idx="65">
                  <c:v>12000</c:v>
                </c:pt>
                <c:pt idx="66">
                  <c:v>0</c:v>
                </c:pt>
                <c:pt idx="67">
                  <c:v>9800</c:v>
                </c:pt>
                <c:pt idx="68">
                  <c:v>9800</c:v>
                </c:pt>
                <c:pt idx="69">
                  <c:v>0</c:v>
                </c:pt>
                <c:pt idx="70">
                  <c:v>2200</c:v>
                </c:pt>
                <c:pt idx="71">
                  <c:v>2200</c:v>
                </c:pt>
                <c:pt idx="72">
                  <c:v>0</c:v>
                </c:pt>
                <c:pt idx="73">
                  <c:v>18570</c:v>
                </c:pt>
                <c:pt idx="74">
                  <c:v>18570</c:v>
                </c:pt>
                <c:pt idx="75">
                  <c:v>0</c:v>
                </c:pt>
                <c:pt idx="76">
                  <c:v>18330</c:v>
                </c:pt>
                <c:pt idx="77">
                  <c:v>240</c:v>
                </c:pt>
                <c:pt idx="78">
                  <c:v>0</c:v>
                </c:pt>
                <c:pt idx="79">
                  <c:v>4</c:v>
                </c:pt>
                <c:pt idx="80">
                  <c:v>240</c:v>
                </c:pt>
                <c:pt idx="81">
                  <c:v>240</c:v>
                </c:pt>
                <c:pt idx="82">
                  <c:v>0</c:v>
                </c:pt>
                <c:pt idx="83">
                  <c:v>0</c:v>
                </c:pt>
                <c:pt idx="84">
                  <c:v>240</c:v>
                </c:pt>
                <c:pt idx="85">
                  <c:v>0</c:v>
                </c:pt>
                <c:pt idx="86">
                  <c:v>60</c:v>
                </c:pt>
                <c:pt idx="87">
                  <c:v>0</c:v>
                </c:pt>
                <c:pt idx="88">
                  <c:v>60</c:v>
                </c:pt>
                <c:pt idx="89">
                  <c:v>0</c:v>
                </c:pt>
                <c:pt idx="90">
                  <c:v>150</c:v>
                </c:pt>
                <c:pt idx="91">
                  <c:v>0</c:v>
                </c:pt>
                <c:pt idx="92">
                  <c:v>150</c:v>
                </c:pt>
                <c:pt idx="93">
                  <c:v>0</c:v>
                </c:pt>
                <c:pt idx="94">
                  <c:v>30</c:v>
                </c:pt>
                <c:pt idx="95">
                  <c:v>0</c:v>
                </c:pt>
                <c:pt idx="96">
                  <c:v>30</c:v>
                </c:pt>
                <c:pt idx="97">
                  <c:v>0</c:v>
                </c:pt>
                <c:pt idx="98">
                  <c:v>18330</c:v>
                </c:pt>
                <c:pt idx="99">
                  <c:v>18330</c:v>
                </c:pt>
                <c:pt idx="100">
                  <c:v>0</c:v>
                </c:pt>
                <c:pt idx="101">
                  <c:v>18330</c:v>
                </c:pt>
                <c:pt idx="102">
                  <c:v>0</c:v>
                </c:pt>
                <c:pt idx="103">
                  <c:v>2400</c:v>
                </c:pt>
                <c:pt idx="104">
                  <c:v>2400</c:v>
                </c:pt>
                <c:pt idx="105">
                  <c:v>0</c:v>
                </c:pt>
                <c:pt idx="106">
                  <c:v>6900</c:v>
                </c:pt>
                <c:pt idx="107">
                  <c:v>6900</c:v>
                </c:pt>
                <c:pt idx="108">
                  <c:v>0</c:v>
                </c:pt>
                <c:pt idx="109">
                  <c:v>4500</c:v>
                </c:pt>
                <c:pt idx="110">
                  <c:v>4500</c:v>
                </c:pt>
                <c:pt idx="111">
                  <c:v>0</c:v>
                </c:pt>
                <c:pt idx="112">
                  <c:v>4</c:v>
                </c:pt>
                <c:pt idx="113">
                  <c:v>1800</c:v>
                </c:pt>
                <c:pt idx="114">
                  <c:v>1800</c:v>
                </c:pt>
                <c:pt idx="115">
                  <c:v>0</c:v>
                </c:pt>
                <c:pt idx="116">
                  <c:v>1950</c:v>
                </c:pt>
                <c:pt idx="117">
                  <c:v>1950</c:v>
                </c:pt>
                <c:pt idx="118">
                  <c:v>0</c:v>
                </c:pt>
                <c:pt idx="119">
                  <c:v>780</c:v>
                </c:pt>
                <c:pt idx="120">
                  <c:v>780</c:v>
                </c:pt>
                <c:pt idx="121">
                  <c:v>0</c:v>
                </c:pt>
                <c:pt idx="122">
                  <c:v>4</c:v>
                </c:pt>
                <c:pt idx="123">
                  <c:v>119605.7</c:v>
                </c:pt>
                <c:pt idx="124">
                  <c:v>119605.7</c:v>
                </c:pt>
                <c:pt idx="125">
                  <c:v>0</c:v>
                </c:pt>
                <c:pt idx="126">
                  <c:v>119275.7</c:v>
                </c:pt>
                <c:pt idx="127">
                  <c:v>330</c:v>
                </c:pt>
                <c:pt idx="128">
                  <c:v>0</c:v>
                </c:pt>
                <c:pt idx="129">
                  <c:v>0</c:v>
                </c:pt>
                <c:pt idx="130">
                  <c:v>52544.1</c:v>
                </c:pt>
                <c:pt idx="131">
                  <c:v>52544.1</c:v>
                </c:pt>
                <c:pt idx="132">
                  <c:v>0</c:v>
                </c:pt>
                <c:pt idx="133">
                  <c:v>52544.1</c:v>
                </c:pt>
                <c:pt idx="134">
                  <c:v>0</c:v>
                </c:pt>
                <c:pt idx="135">
                  <c:v>0</c:v>
                </c:pt>
                <c:pt idx="136">
                  <c:v>52195.7</c:v>
                </c:pt>
                <c:pt idx="137">
                  <c:v>52195.7</c:v>
                </c:pt>
                <c:pt idx="138">
                  <c:v>0</c:v>
                </c:pt>
                <c:pt idx="139">
                  <c:v>348.4</c:v>
                </c:pt>
                <c:pt idx="140">
                  <c:v>348.4</c:v>
                </c:pt>
                <c:pt idx="141">
                  <c:v>0</c:v>
                </c:pt>
                <c:pt idx="142">
                  <c:v>0</c:v>
                </c:pt>
                <c:pt idx="143">
                  <c:v>67061.6</c:v>
                </c:pt>
                <c:pt idx="144">
                  <c:v>67061.6</c:v>
                </c:pt>
                <c:pt idx="145">
                  <c:v>0</c:v>
                </c:pt>
                <c:pt idx="146">
                  <c:v>66731.6</c:v>
                </c:pt>
                <c:pt idx="147">
                  <c:v>330</c:v>
                </c:pt>
                <c:pt idx="148">
                  <c:v>0</c:v>
                </c:pt>
                <c:pt idx="149">
                  <c:v>0</c:v>
                </c:pt>
                <c:pt idx="150">
                  <c:v>3551.6</c:v>
                </c:pt>
                <c:pt idx="151">
                  <c:v>3551.6</c:v>
                </c:pt>
                <c:pt idx="152">
                  <c:v>0</c:v>
                </c:pt>
                <c:pt idx="153">
                  <c:v>0</c:v>
                </c:pt>
                <c:pt idx="154">
                  <c:v>4</c:v>
                </c:pt>
                <c:pt idx="155">
                  <c:v>60000</c:v>
                </c:pt>
                <c:pt idx="156">
                  <c:v>60000</c:v>
                </c:pt>
                <c:pt idx="157">
                  <c:v>0</c:v>
                </c:pt>
                <c:pt idx="158">
                  <c:v>0</c:v>
                </c:pt>
                <c:pt idx="159">
                  <c:v>3180</c:v>
                </c:pt>
                <c:pt idx="160">
                  <c:v>3180</c:v>
                </c:pt>
                <c:pt idx="161">
                  <c:v>0</c:v>
                </c:pt>
                <c:pt idx="162">
                  <c:v>0</c:v>
                </c:pt>
                <c:pt idx="163">
                  <c:v>330</c:v>
                </c:pt>
                <c:pt idx="164">
                  <c:v>0</c:v>
                </c:pt>
                <c:pt idx="165">
                  <c:v>330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</c:ser>
        <c:ser>
          <c:idx val="1"/>
          <c:order val="1"/>
          <c:tx>
            <c:strRef>
              <c:f>'Прил №3 гор бюд.'!$E$5:$E$6</c:f>
              <c:strCache>
                <c:ptCount val="1"/>
                <c:pt idx="0">
                  <c:v>Объемы бюджетных ассигнований (тыс. руб.), годы 2022 год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'Прил №3 гор бюд.'!$A$7:$C$175</c:f>
              <c:multiLvlStrCache>
                <c:ptCount val="168"/>
                <c:lvl>
                  <c:pt idx="0">
                    <c:v>3</c:v>
                  </c:pt>
                  <c:pt idx="1">
                    <c:v>Всего, в том числе:</c:v>
                  </c:pt>
                  <c:pt idx="2">
                    <c:v>Мероприятия текущего периода, в том числе:</c:v>
                  </c:pt>
                  <c:pt idx="3">
                    <c:v>Кредиторская задолженность за предыдущий период</c:v>
                  </c:pt>
                  <c:pt idx="4">
                    <c:v>Ответственный исполнитель (соисполнитель,                      участник 1): управление ЖКХ мэрии города</c:v>
                  </c:pt>
                  <c:pt idx="5">
                    <c:v>Участник 2: мэрия города</c:v>
                  </c:pt>
                  <c:pt idx="6">
                    <c:v>Участник 3: МУП «Транспортная компания»</c:v>
                  </c:pt>
                  <c:pt idx="7">
                    <c:v>Участник 4: подрядные организации</c:v>
                  </c:pt>
                  <c:pt idx="8">
                    <c:v>Участник 5: управление КС мэрии города</c:v>
                  </c:pt>
                  <c:pt idx="9">
                    <c:v>Всего, в том числе:</c:v>
                  </c:pt>
                  <c:pt idx="10">
                    <c:v>Мероприятия текущего периода, в том числе:</c:v>
                  </c:pt>
                  <c:pt idx="11">
                    <c:v>Кредиторская задолженность за предыдущий период</c:v>
                  </c:pt>
                  <c:pt idx="12">
                    <c:v>Соисполнитель (участник 1): управление ЖКХ мэрии города</c:v>
                  </c:pt>
                  <c:pt idx="13">
                    <c:v>Участник 4: подрядные организации</c:v>
                  </c:pt>
                  <c:pt idx="14">
                    <c:v>Участник 5: управление КС мэрии города</c:v>
                  </c:pt>
                  <c:pt idx="15">
                    <c:v>Всего, в том числе:</c:v>
                  </c:pt>
                  <c:pt idx="16">
                    <c:v>Мероприятия текущего периода, в том числе:</c:v>
                  </c:pt>
                  <c:pt idx="17">
                    <c:v>Кредиторская задолженность за предыдущий период</c:v>
                  </c:pt>
                  <c:pt idx="18">
                    <c:v>Участник 1: управление ЖКХ мэрии города</c:v>
                  </c:pt>
                  <c:pt idx="19">
                    <c:v>Участник 4: подрядные организации</c:v>
                  </c:pt>
                  <c:pt idx="20">
                    <c:v>Участник 5: управление КС мэрии города</c:v>
                  </c:pt>
                  <c:pt idx="21">
                    <c:v>Всего, в том числе:</c:v>
                  </c:pt>
                  <c:pt idx="22">
                    <c:v>Участник 1: управление ЖКХ мэрии города</c:v>
                  </c:pt>
                  <c:pt idx="23">
                    <c:v>Участник 4: подрядные организации</c:v>
                  </c:pt>
                  <c:pt idx="24">
                    <c:v>3</c:v>
                  </c:pt>
                  <c:pt idx="25">
                    <c:v>Всего, в том числе:</c:v>
                  </c:pt>
                  <c:pt idx="26">
                    <c:v>Участник 1: управление ЖКХ мэрии города</c:v>
                  </c:pt>
                  <c:pt idx="27">
                    <c:v>Участник 4: подрядные организации</c:v>
                  </c:pt>
                  <c:pt idx="28">
                    <c:v>Всего, в том числе:</c:v>
                  </c:pt>
                  <c:pt idx="29">
                    <c:v>Участник 1: управление ЖКХ мэрии города</c:v>
                  </c:pt>
                  <c:pt idx="30">
                    <c:v>Участник 4: подрядные организации</c:v>
                  </c:pt>
                  <c:pt idx="31">
                    <c:v>Участник 5: управление КС мэрии города</c:v>
                  </c:pt>
                  <c:pt idx="32">
                    <c:v>Всего, в том числе:</c:v>
                  </c:pt>
                  <c:pt idx="33">
                    <c:v>Участник 4: подрядные организации</c:v>
                  </c:pt>
                  <c:pt idx="34">
                    <c:v>Участник 5: управление КС мэрии города</c:v>
                  </c:pt>
                  <c:pt idx="35">
                    <c:v>Участник 4: подрядные организации</c:v>
                  </c:pt>
                  <c:pt idx="36">
                    <c:v>Участник 5: управление КС мэрии города</c:v>
                  </c:pt>
                  <c:pt idx="37">
                    <c:v>Участник 4: подрядные организации</c:v>
                  </c:pt>
                  <c:pt idx="38">
                    <c:v>Участник 5: управление КС мэрии города</c:v>
                  </c:pt>
                  <c:pt idx="39">
                    <c:v>Участник 4: подрядные организации</c:v>
                  </c:pt>
                  <c:pt idx="40">
                    <c:v>Участник 5: управление КС мэрии города</c:v>
                  </c:pt>
                  <c:pt idx="41">
                    <c:v>Всего, в том числе:</c:v>
                  </c:pt>
                  <c:pt idx="42">
                    <c:v>Участник 1: управление ЖКХ мэрии города</c:v>
                  </c:pt>
                  <c:pt idx="43">
                    <c:v>Участник 4: подрядные организации</c:v>
                  </c:pt>
                  <c:pt idx="44">
                    <c:v>Участник 5: управление КС мэрии города</c:v>
                  </c:pt>
                  <c:pt idx="45">
                    <c:v>Исключено постановлением мэрии города от 17.05.2022  № 893</c:v>
                  </c:pt>
                  <c:pt idx="46">
                    <c:v>Всего, в том числе:</c:v>
                  </c:pt>
                  <c:pt idx="47">
                    <c:v>Участник 4: подрядные организации</c:v>
                  </c:pt>
                  <c:pt idx="48">
                    <c:v>Участник 5: управление КС мэрии города</c:v>
                  </c:pt>
                  <c:pt idx="49">
                    <c:v>Всего, в том числе:</c:v>
                  </c:pt>
                  <c:pt idx="50">
                    <c:v>Участник 4: подрядные организации</c:v>
                  </c:pt>
                  <c:pt idx="51">
                    <c:v>Участник 5: управление КС мэрии города</c:v>
                  </c:pt>
                  <c:pt idx="52">
                    <c:v>Всего, в том числе:</c:v>
                  </c:pt>
                  <c:pt idx="53">
                    <c:v>Участник 1: управление ЖКХ мэрии города</c:v>
                  </c:pt>
                  <c:pt idx="54">
                    <c:v>Участник 4: подрядные организации</c:v>
                  </c:pt>
                  <c:pt idx="55">
                    <c:v>Участник 5: управление КС мэрии города</c:v>
                  </c:pt>
                  <c:pt idx="56">
                    <c:v>Всего, в том числе:</c:v>
                  </c:pt>
                  <c:pt idx="57">
                    <c:v>Участник 4: подрядные организации</c:v>
                  </c:pt>
                  <c:pt idx="58">
                    <c:v>Участник 5: управление КС мэрии города</c:v>
                  </c:pt>
                  <c:pt idx="59">
                    <c:v>Всего, в том числе:</c:v>
                  </c:pt>
                  <c:pt idx="60">
                    <c:v>Участник 4: подрядные организации</c:v>
                  </c:pt>
                  <c:pt idx="61">
                    <c:v>Участник 5: управление КС мэрии города</c:v>
                  </c:pt>
                  <c:pt idx="62">
                    <c:v>Всего, в том числе:</c:v>
                  </c:pt>
                  <c:pt idx="63">
                    <c:v>Мероприятия текущего периода</c:v>
                  </c:pt>
                  <c:pt idx="64">
                    <c:v>Кредиторская задолженность за предыдущий период</c:v>
                  </c:pt>
                  <c:pt idx="65">
                    <c:v>Участник 1: управление ЖКХ мэрии города</c:v>
                  </c:pt>
                  <c:pt idx="66">
                    <c:v>Участник 4: подрядные организации</c:v>
                  </c:pt>
                  <c:pt idx="67">
                    <c:v>Всего, в том числе:</c:v>
                  </c:pt>
                  <c:pt idx="68">
                    <c:v>Участник 1: управление ЖКХ мэрии города</c:v>
                  </c:pt>
                  <c:pt idx="69">
                    <c:v>Участник 4: подрядные организации</c:v>
                  </c:pt>
                  <c:pt idx="70">
                    <c:v>Всего, в том числе:</c:v>
                  </c:pt>
                  <c:pt idx="71">
                    <c:v>Участник 1: управление ЖКХ мэрии города</c:v>
                  </c:pt>
                  <c:pt idx="72">
                    <c:v>Участник 4: подрядные организации</c:v>
                  </c:pt>
                  <c:pt idx="73">
                    <c:v>Всего, в том числе:</c:v>
                  </c:pt>
                  <c:pt idx="74">
                    <c:v>Мероприятия текущего периода</c:v>
                  </c:pt>
                  <c:pt idx="75">
                    <c:v>Кредиторская задолженность за предыдущий период</c:v>
                  </c:pt>
                  <c:pt idx="76">
                    <c:v>Соисполнитель (участник 1): управление ЖКХ мэрии города</c:v>
                  </c:pt>
                  <c:pt idx="77">
                    <c:v>Участник 2: мэрия города</c:v>
                  </c:pt>
                  <c:pt idx="78">
                    <c:v>Участник 4 подрядные организации</c:v>
                  </c:pt>
                  <c:pt idx="79">
                    <c:v>3</c:v>
                  </c:pt>
                  <c:pt idx="80">
                    <c:v>Всего, в том числе:</c:v>
                  </c:pt>
                  <c:pt idx="81">
                    <c:v>Мероприятия текущего периода</c:v>
                  </c:pt>
                  <c:pt idx="82">
                    <c:v>Кредиторская задолженность за предыдущий период</c:v>
                  </c:pt>
                  <c:pt idx="83">
                    <c:v>Участник 1: управление ЖКХ мэрии города</c:v>
                  </c:pt>
                  <c:pt idx="84">
                    <c:v>Участник 2: мэрия города</c:v>
                  </c:pt>
                  <c:pt idx="85">
                    <c:v>Участник 4: подрядные организации</c:v>
                  </c:pt>
                  <c:pt idx="86">
                    <c:v>Всего, в том числе:</c:v>
                  </c:pt>
                  <c:pt idx="87">
                    <c:v>Участник 1: управление ЖКХ мэрии города</c:v>
                  </c:pt>
                  <c:pt idx="88">
                    <c:v>Участник 2: мэрия города</c:v>
                  </c:pt>
                  <c:pt idx="89">
                    <c:v>Участник 4: подрядные организации</c:v>
                  </c:pt>
                  <c:pt idx="90">
                    <c:v>Всего, в том числе:</c:v>
                  </c:pt>
                  <c:pt idx="91">
                    <c:v>Участник 1: управление ЖКХ мэрии города</c:v>
                  </c:pt>
                  <c:pt idx="92">
                    <c:v>Участник 2: мэрия города</c:v>
                  </c:pt>
                  <c:pt idx="93">
                    <c:v>Участник 4: подрядные организации</c:v>
                  </c:pt>
                  <c:pt idx="94">
                    <c:v>Всего, в том числе:</c:v>
                  </c:pt>
                  <c:pt idx="95">
                    <c:v>Участник 1: управление ЖКХ мэрии города</c:v>
                  </c:pt>
                  <c:pt idx="96">
                    <c:v>Участник 2: мэрия города</c:v>
                  </c:pt>
                  <c:pt idx="97">
                    <c:v>Участник 4: подрядные организации</c:v>
                  </c:pt>
                  <c:pt idx="98">
                    <c:v>Всего, в том числе:</c:v>
                  </c:pt>
                  <c:pt idx="99">
                    <c:v>Мероприятия текущего периода</c:v>
                  </c:pt>
                  <c:pt idx="100">
                    <c:v>Кредиторская задолженность за предыдущий период</c:v>
                  </c:pt>
                  <c:pt idx="101">
                    <c:v>Участник 1: управление ЖКХ мэрии города</c:v>
                  </c:pt>
                  <c:pt idx="102">
                    <c:v>Участник 4: подрядные организации</c:v>
                  </c:pt>
                  <c:pt idx="103">
                    <c:v>Всего, в том числе:</c:v>
                  </c:pt>
                  <c:pt idx="104">
                    <c:v>Участник 1: управление ЖКХ мэрии города</c:v>
                  </c:pt>
                  <c:pt idx="105">
                    <c:v>Участник 4: подрядные организации</c:v>
                  </c:pt>
                  <c:pt idx="106">
                    <c:v>Всего, в том числе:</c:v>
                  </c:pt>
                  <c:pt idx="107">
                    <c:v>Участник 1: управление ЖКХ мэрии города</c:v>
                  </c:pt>
                  <c:pt idx="108">
                    <c:v>Участник 4: подрядные организации</c:v>
                  </c:pt>
                  <c:pt idx="109">
                    <c:v>Всего, в том числе:</c:v>
                  </c:pt>
                  <c:pt idx="110">
                    <c:v>Участник 1: управление ЖКХ мэрии города</c:v>
                  </c:pt>
                  <c:pt idx="111">
                    <c:v>Участник 4: подрядные организации</c:v>
                  </c:pt>
                  <c:pt idx="112">
                    <c:v>3</c:v>
                  </c:pt>
                  <c:pt idx="113">
                    <c:v>Всего, в том числе:</c:v>
                  </c:pt>
                  <c:pt idx="114">
                    <c:v>Участник 1: управление ЖКХ мэрии города</c:v>
                  </c:pt>
                  <c:pt idx="115">
                    <c:v>Участник 4: подрядные организации</c:v>
                  </c:pt>
                  <c:pt idx="116">
                    <c:v>Всего, в том числе:</c:v>
                  </c:pt>
                  <c:pt idx="117">
                    <c:v>Участник 1: управление ЖКХ мэрии города</c:v>
                  </c:pt>
                  <c:pt idx="118">
                    <c:v>Участник 4: подрядные организации</c:v>
                  </c:pt>
                  <c:pt idx="119">
                    <c:v>Всего, в том числе:</c:v>
                  </c:pt>
                  <c:pt idx="120">
                    <c:v>Участник 1: управление ЖКХ мэрии города</c:v>
                  </c:pt>
                  <c:pt idx="121">
                    <c:v>Участник 4: подрядные организации</c:v>
                  </c:pt>
                  <c:pt idx="122">
                    <c:v>3</c:v>
                  </c:pt>
                  <c:pt idx="123">
                    <c:v>Всего, в том числе:</c:v>
                  </c:pt>
                  <c:pt idx="124">
                    <c:v>Мероприятия текущего периода</c:v>
                  </c:pt>
                  <c:pt idx="125">
                    <c:v>Кредиторская задолженность за предыдущий период</c:v>
                  </c:pt>
                  <c:pt idx="126">
                    <c:v>Соисполнитель (участник 1): управление ЖКХ мэрии города</c:v>
                  </c:pt>
                  <c:pt idx="127">
                    <c:v>Участник 2: мэрия города</c:v>
                  </c:pt>
                  <c:pt idx="128">
                    <c:v>Участник 3: МУП «Транспортная компания»</c:v>
                  </c:pt>
                  <c:pt idx="129">
                    <c:v>Участник 4: подрядные организации</c:v>
                  </c:pt>
                  <c:pt idx="130">
                    <c:v>Всего, в том числе:</c:v>
                  </c:pt>
                  <c:pt idx="131">
                    <c:v>Мероприятия текущего периода</c:v>
                  </c:pt>
                  <c:pt idx="132">
                    <c:v>Кредиторская задолженность за предыдущий период</c:v>
                  </c:pt>
                  <c:pt idx="133">
                    <c:v>Участник 1: управление ЖКХ мэрии города</c:v>
                  </c:pt>
                  <c:pt idx="134">
                    <c:v>Участник 3: МУП «Транспортная компания»</c:v>
                  </c:pt>
                  <c:pt idx="135">
                    <c:v>Участник 4: подрядные организации</c:v>
                  </c:pt>
                  <c:pt idx="136">
                    <c:v>Всего, в том числе:</c:v>
                  </c:pt>
                  <c:pt idx="137">
                    <c:v>Участник 1: управление ЖКХ мэрии города</c:v>
                  </c:pt>
                  <c:pt idx="138">
                    <c:v>Участник 3: МУП «Транспортная компания»</c:v>
                  </c:pt>
                  <c:pt idx="139">
                    <c:v>Всего, в том числе:</c:v>
                  </c:pt>
                  <c:pt idx="140">
                    <c:v>Участник 1: управление ЖКХ мэрии города</c:v>
                  </c:pt>
                  <c:pt idx="141">
                    <c:v>Участник 3: МУП «Транспортная компания»</c:v>
                  </c:pt>
                  <c:pt idx="142">
                    <c:v>Участник 4: подрядные организации</c:v>
                  </c:pt>
                  <c:pt idx="143">
                    <c:v>Всего, в том числе:</c:v>
                  </c:pt>
                  <c:pt idx="144">
                    <c:v>Мероприятия текущего периода</c:v>
                  </c:pt>
                  <c:pt idx="145">
                    <c:v>Кредиторская задолженность за предыдущий период</c:v>
                  </c:pt>
                  <c:pt idx="146">
                    <c:v>Участник 1: управление ЖКХ мэрии города</c:v>
                  </c:pt>
                  <c:pt idx="147">
                    <c:v>Участник 2: мэрия города</c:v>
                  </c:pt>
                  <c:pt idx="148">
                    <c:v>Участник 3: МУП «Транспортная компания»</c:v>
                  </c:pt>
                  <c:pt idx="149">
                    <c:v>Участник 4: подрядные организации</c:v>
                  </c:pt>
                  <c:pt idx="150">
                    <c:v>Всего, в том числе:</c:v>
                  </c:pt>
                  <c:pt idx="151">
                    <c:v>Участник 1: управление ЖКХ мэрии города</c:v>
                  </c:pt>
                  <c:pt idx="152">
                    <c:v>Участник 3: МУП «Транспортная компания»</c:v>
                  </c:pt>
                  <c:pt idx="153">
                    <c:v>Участник 4: подрядные организации</c:v>
                  </c:pt>
                  <c:pt idx="154">
                    <c:v>3</c:v>
                  </c:pt>
                  <c:pt idx="155">
                    <c:v>Всего, в том числе:</c:v>
                  </c:pt>
                  <c:pt idx="156">
                    <c:v>Участник 1: управление ЖКХ мэрии города</c:v>
                  </c:pt>
                  <c:pt idx="157">
                    <c:v>Участник 3: МУП «Транспортная компания»</c:v>
                  </c:pt>
                  <c:pt idx="158">
                    <c:v>Участник 4: подрядные организации</c:v>
                  </c:pt>
                  <c:pt idx="159">
                    <c:v>Всего, в том числе:</c:v>
                  </c:pt>
                  <c:pt idx="160">
                    <c:v>Участник 1: управление ЖКХ мэрии города</c:v>
                  </c:pt>
                  <c:pt idx="161">
                    <c:v>Участник 3: МУП «Транспортная компания»</c:v>
                  </c:pt>
                  <c:pt idx="162">
                    <c:v>Участник 4:  подрядные организации</c:v>
                  </c:pt>
                  <c:pt idx="163">
                    <c:v>Всего, в том числе:</c:v>
                  </c:pt>
                  <c:pt idx="164">
                    <c:v>Участник 1: управление ЖКХ мэрии города</c:v>
                  </c:pt>
                  <c:pt idx="165">
                    <c:v>Участник 2: мэрия города</c:v>
                  </c:pt>
                  <c:pt idx="166">
                    <c:v>Участник 3: МУП «Транспортная компания»</c:v>
                  </c:pt>
                  <c:pt idx="167">
                    <c:v>Участник 4: подрядные организации</c:v>
                  </c:pt>
                </c:lvl>
                <c:lvl>
                  <c:pt idx="0">
                    <c:v>2</c:v>
                  </c:pt>
                  <c:pt idx="1">
                    <c:v>Развитие транспортной системы в муниципальном образовании «Город Биробиджан» Еврейской автономной области в 2022-2024 годах</c:v>
                  </c:pt>
                  <c:pt idx="9">
                    <c:v>Развитие сети автомобильных дорог общего пользования местного значения муниципального образования «Город Биробиджан» Еврейской автономной области в 2022-2024 годах</c:v>
                  </c:pt>
                  <c:pt idx="15">
                    <c:v>Мероприятия по ремонту автомобильных дорог общего пользования местного значения муниципального образования «Город Биробиджан» Еврейской автономной области</c:v>
                  </c:pt>
                  <c:pt idx="24">
                    <c:v>2</c:v>
                  </c:pt>
                  <c:pt idx="45">
                    <c:v>Мероприятие 1.1.4</c:v>
                  </c:pt>
                  <c:pt idx="46">
                    <c:v>Разработка рабочей документации на ремонт автомобильных дорог муниципального образования «Город Биробиджан» Еврейской автономной области</c:v>
                  </c:pt>
                  <c:pt idx="49">
                    <c:v>Проведение диагностики автомобильных дорог муниципального образования «Город Биробиджан» Еврейской автономной области </c:v>
                  </c:pt>
                  <c:pt idx="55">
                    <c:v>- ул. Миллера</c:v>
                  </c:pt>
                  <c:pt idx="62">
                    <c:v>Ремонтно-эксплуатационное обслуживание ливневой канализации</c:v>
                  </c:pt>
                  <c:pt idx="67">
                    <c:v>Ремонт и обслуживание ливневой канализации </c:v>
                  </c:pt>
                  <c:pt idx="73">
                    <c:v>Повышение безопасности дорожного движения на автомобильных дорогах общего пользования местного значения в муниципальном образовании «Город Биробиджан» Еврейской автономной области в 2022-2024 годах</c:v>
                  </c:pt>
                  <c:pt idx="79">
                    <c:v>2</c:v>
                  </c:pt>
                  <c:pt idx="80">
                    <c:v>Мероприятия, направленные на повышение правового сознания и предупреждение опасного поведения участников дорожного движения</c:v>
                  </c:pt>
                  <c:pt idx="86">
                    <c:v>Проведение городского смотра-конкурса по профилактической работе предупреждения детского дорожно-транспортного травматизма в дошкольных образовательных учреждениях городского округа</c:v>
                  </c:pt>
                  <c:pt idx="90">
                    <c:v>Подготовка и участие городской команды во Всероссийском конкурсе юных инспекторов движения «Безопасное колесо»</c:v>
                  </c:pt>
                  <c:pt idx="94">
                    <c:v>Проведение социально-профилактических мероприятий по безопасности дорожного движения в образовательных учреждениях городского округа</c:v>
                  </c:pt>
                  <c:pt idx="98">
                    <c:v>Организационно-планировочные и инженерные мероприятия, направленные на организацию движения транспортных средств и пешеходов</c:v>
                  </c:pt>
                  <c:pt idx="103">
                    <c:v>Установка и замена дорожных знаков, информационных табличек</c:v>
                  </c:pt>
                  <c:pt idx="106">
                    <c:v>Нанесение дорожной разметки</c:v>
                  </c:pt>
                  <c:pt idx="109">
                    <c:v>Текущее содержание светофорных объектов</c:v>
                  </c:pt>
                  <c:pt idx="112">
                    <c:v>2</c:v>
                  </c:pt>
                  <c:pt idx="122">
                    <c:v>2</c:v>
                  </c:pt>
                  <c:pt idx="123">
                    <c:v>Развитие пассажирского транспорта в муниципальном образовании «Город Биробиджан» Еврейской автономной области в 2022-2024 годах</c:v>
                  </c:pt>
                  <c:pt idx="130">
                    <c:v>Создание условий для предоставления транспортных услуг населению и организации транспортного обслуживания населения городского округа </c:v>
                  </c:pt>
                  <c:pt idx="136">
                    <c:v>Предоставление субсидий на возмещение части затрат в связи с осуществлением перевозок пассажиров муниципальным автомобильным транспортом общего пользования на маршрутах городского сообщения          </c:v>
                  </c:pt>
                  <c:pt idx="139">
                    <c:v>Осуществление регулярных перевозок пассажиров и багажа автомобильным транспортом по регулируемым тарифам муниципального образования «Город Биробиджан» Еврейской автономной области по муниципальным маршрутам регулярных перевозок</c:v>
                  </c:pt>
                  <c:pt idx="143">
                    <c:v>Социальная помощь населению</c:v>
                  </c:pt>
                  <c:pt idx="154">
                    <c:v>2</c:v>
                  </c:pt>
                  <c:pt idx="163">
                    <c:v>Оказание услуг, связанных с предоставлением муниципальной услуги «Предоставление мер социальной поддержки по проезду на автомобильном транспорте общего пользования»</c:v>
                  </c:pt>
                </c:lvl>
                <c:lvl>
                  <c:pt idx="0">
                    <c:v>1</c:v>
                  </c:pt>
                  <c:pt idx="1">
                    <c:v>Муниципальная программа</c:v>
                  </c:pt>
                  <c:pt idx="9">
                    <c:v>Подпрограмма № 1</c:v>
                  </c:pt>
                  <c:pt idx="15">
                    <c:v>Основное мероприятие 1.1</c:v>
                  </c:pt>
                  <c:pt idx="24">
                    <c:v>1</c:v>
                  </c:pt>
                  <c:pt idx="46">
                    <c:v>Мероприятие 1.1.5</c:v>
                  </c:pt>
                  <c:pt idx="49">
                    <c:v>Мероприятие 1.1.6</c:v>
                  </c:pt>
                  <c:pt idx="62">
                    <c:v>Основное мероприятие 1.2</c:v>
                  </c:pt>
                  <c:pt idx="67">
                    <c:v>Мероприятие 1.2.1</c:v>
                  </c:pt>
                  <c:pt idx="73">
                    <c:v>Подпрограмма № 2</c:v>
                  </c:pt>
                  <c:pt idx="79">
                    <c:v>1</c:v>
                  </c:pt>
                  <c:pt idx="80">
                    <c:v>Основное мероприятие 2.1</c:v>
                  </c:pt>
                  <c:pt idx="86">
                    <c:v>Мероприятие 2.1.1</c:v>
                  </c:pt>
                  <c:pt idx="90">
                    <c:v>Мероприятие 2.1.2</c:v>
                  </c:pt>
                  <c:pt idx="94">
                    <c:v>Мероприятие 2.1.3</c:v>
                  </c:pt>
                  <c:pt idx="98">
                    <c:v>Основное мероприятие 2.2</c:v>
                  </c:pt>
                  <c:pt idx="103">
                    <c:v>Мероприятие 2.2.1</c:v>
                  </c:pt>
                  <c:pt idx="106">
                    <c:v>Мероприятие 2.2.2</c:v>
                  </c:pt>
                  <c:pt idx="109">
                    <c:v>Мероприятие 2.2.3</c:v>
                  </c:pt>
                  <c:pt idx="112">
                    <c:v>1</c:v>
                  </c:pt>
                  <c:pt idx="122">
                    <c:v>1</c:v>
                  </c:pt>
                  <c:pt idx="123">
                    <c:v>Подпрограмма № 3</c:v>
                  </c:pt>
                  <c:pt idx="130">
                    <c:v>Основное мероприятие 3.1</c:v>
                  </c:pt>
                  <c:pt idx="136">
                    <c:v>Мероприятие 3.1.1</c:v>
                  </c:pt>
                  <c:pt idx="143">
                    <c:v>Основное мероприятие 3.2</c:v>
                  </c:pt>
                  <c:pt idx="154">
                    <c:v>1</c:v>
                  </c:pt>
                  <c:pt idx="163">
                    <c:v>Мероприятие 3.2.4</c:v>
                  </c:pt>
                </c:lvl>
              </c:multiLvlStrCache>
            </c:multiLvlStrRef>
          </c:cat>
          <c:val>
            <c:numRef>
              <c:f>'Прил №3 гор бюд.'!$E$7:$E$175</c:f>
              <c:numCache>
                <c:ptCount val="168"/>
                <c:pt idx="0">
                  <c:v>5</c:v>
                </c:pt>
                <c:pt idx="1">
                  <c:v>48659.7</c:v>
                </c:pt>
                <c:pt idx="2">
                  <c:v>48659.7</c:v>
                </c:pt>
                <c:pt idx="3">
                  <c:v>31.2</c:v>
                </c:pt>
                <c:pt idx="4">
                  <c:v>47046.899999999994</c:v>
                </c:pt>
                <c:pt idx="5">
                  <c:v>190</c:v>
                </c:pt>
                <c:pt idx="6">
                  <c:v>0</c:v>
                </c:pt>
                <c:pt idx="7">
                  <c:v>0</c:v>
                </c:pt>
                <c:pt idx="8">
                  <c:v>1422.8</c:v>
                </c:pt>
                <c:pt idx="9">
                  <c:v>15804</c:v>
                </c:pt>
                <c:pt idx="10">
                  <c:v>15804</c:v>
                </c:pt>
                <c:pt idx="11">
                  <c:v>31.2</c:v>
                </c:pt>
                <c:pt idx="12">
                  <c:v>14381.2</c:v>
                </c:pt>
                <c:pt idx="13">
                  <c:v>0</c:v>
                </c:pt>
                <c:pt idx="14">
                  <c:v>1422.8</c:v>
                </c:pt>
                <c:pt idx="15">
                  <c:v>11804</c:v>
                </c:pt>
                <c:pt idx="16">
                  <c:v>11804</c:v>
                </c:pt>
                <c:pt idx="17">
                  <c:v>31.2</c:v>
                </c:pt>
                <c:pt idx="18">
                  <c:v>10381.2</c:v>
                </c:pt>
                <c:pt idx="19">
                  <c:v>0</c:v>
                </c:pt>
                <c:pt idx="20">
                  <c:v>1422.8</c:v>
                </c:pt>
                <c:pt idx="21">
                  <c:v>9546</c:v>
                </c:pt>
                <c:pt idx="22">
                  <c:v>9546</c:v>
                </c:pt>
                <c:pt idx="23">
                  <c:v>0</c:v>
                </c:pt>
                <c:pt idx="24">
                  <c:v>5</c:v>
                </c:pt>
                <c:pt idx="25">
                  <c:v>804</c:v>
                </c:pt>
                <c:pt idx="26">
                  <c:v>804</c:v>
                </c:pt>
                <c:pt idx="27">
                  <c:v>0</c:v>
                </c:pt>
                <c:pt idx="28">
                  <c:v>1368</c:v>
                </c:pt>
                <c:pt idx="29">
                  <c:v>31.2</c:v>
                </c:pt>
                <c:pt idx="30">
                  <c:v>0</c:v>
                </c:pt>
                <c:pt idx="31">
                  <c:v>1336.8</c:v>
                </c:pt>
                <c:pt idx="32">
                  <c:v>1336.8</c:v>
                </c:pt>
                <c:pt idx="33">
                  <c:v>0</c:v>
                </c:pt>
                <c:pt idx="34">
                  <c:v>1336.8</c:v>
                </c:pt>
                <c:pt idx="35">
                  <c:v>0</c:v>
                </c:pt>
                <c:pt idx="36">
                  <c:v>1336.8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31.2</c:v>
                </c:pt>
                <c:pt idx="42">
                  <c:v>31.2</c:v>
                </c:pt>
                <c:pt idx="43">
                  <c:v>0</c:v>
                </c:pt>
                <c:pt idx="44">
                  <c:v>0</c:v>
                </c:pt>
                <c:pt idx="46">
                  <c:v>80</c:v>
                </c:pt>
                <c:pt idx="47">
                  <c:v>0</c:v>
                </c:pt>
                <c:pt idx="48">
                  <c:v>80</c:v>
                </c:pt>
                <c:pt idx="49">
                  <c:v>6</c:v>
                </c:pt>
                <c:pt idx="50">
                  <c:v>0</c:v>
                </c:pt>
                <c:pt idx="51">
                  <c:v>6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4000</c:v>
                </c:pt>
                <c:pt idx="63">
                  <c:v>4000</c:v>
                </c:pt>
                <c:pt idx="64">
                  <c:v>0</c:v>
                </c:pt>
                <c:pt idx="65">
                  <c:v>4000</c:v>
                </c:pt>
                <c:pt idx="66">
                  <c:v>0</c:v>
                </c:pt>
                <c:pt idx="67">
                  <c:v>3000</c:v>
                </c:pt>
                <c:pt idx="68">
                  <c:v>3000</c:v>
                </c:pt>
                <c:pt idx="69">
                  <c:v>0</c:v>
                </c:pt>
                <c:pt idx="70">
                  <c:v>1000</c:v>
                </c:pt>
                <c:pt idx="71">
                  <c:v>1000</c:v>
                </c:pt>
                <c:pt idx="72">
                  <c:v>0</c:v>
                </c:pt>
                <c:pt idx="73">
                  <c:v>6190</c:v>
                </c:pt>
                <c:pt idx="74">
                  <c:v>6190</c:v>
                </c:pt>
                <c:pt idx="75">
                  <c:v>0</c:v>
                </c:pt>
                <c:pt idx="76">
                  <c:v>6110</c:v>
                </c:pt>
                <c:pt idx="77">
                  <c:v>80</c:v>
                </c:pt>
                <c:pt idx="78">
                  <c:v>0</c:v>
                </c:pt>
                <c:pt idx="79">
                  <c:v>5</c:v>
                </c:pt>
                <c:pt idx="80">
                  <c:v>80</c:v>
                </c:pt>
                <c:pt idx="81">
                  <c:v>80</c:v>
                </c:pt>
                <c:pt idx="82">
                  <c:v>0</c:v>
                </c:pt>
                <c:pt idx="83">
                  <c:v>0</c:v>
                </c:pt>
                <c:pt idx="84">
                  <c:v>80</c:v>
                </c:pt>
                <c:pt idx="85">
                  <c:v>0</c:v>
                </c:pt>
                <c:pt idx="86">
                  <c:v>20</c:v>
                </c:pt>
                <c:pt idx="87">
                  <c:v>0</c:v>
                </c:pt>
                <c:pt idx="88">
                  <c:v>20</c:v>
                </c:pt>
                <c:pt idx="89">
                  <c:v>0</c:v>
                </c:pt>
                <c:pt idx="90">
                  <c:v>50</c:v>
                </c:pt>
                <c:pt idx="91">
                  <c:v>0</c:v>
                </c:pt>
                <c:pt idx="92">
                  <c:v>50</c:v>
                </c:pt>
                <c:pt idx="93">
                  <c:v>0</c:v>
                </c:pt>
                <c:pt idx="94">
                  <c:v>10</c:v>
                </c:pt>
                <c:pt idx="95">
                  <c:v>0</c:v>
                </c:pt>
                <c:pt idx="96">
                  <c:v>10</c:v>
                </c:pt>
                <c:pt idx="97">
                  <c:v>0</c:v>
                </c:pt>
                <c:pt idx="98">
                  <c:v>6110</c:v>
                </c:pt>
                <c:pt idx="99">
                  <c:v>6110</c:v>
                </c:pt>
                <c:pt idx="100">
                  <c:v>0</c:v>
                </c:pt>
                <c:pt idx="101">
                  <c:v>6110</c:v>
                </c:pt>
                <c:pt idx="102">
                  <c:v>0</c:v>
                </c:pt>
                <c:pt idx="103">
                  <c:v>800</c:v>
                </c:pt>
                <c:pt idx="104">
                  <c:v>800</c:v>
                </c:pt>
                <c:pt idx="105">
                  <c:v>0</c:v>
                </c:pt>
                <c:pt idx="106">
                  <c:v>2300</c:v>
                </c:pt>
                <c:pt idx="107">
                  <c:v>2300</c:v>
                </c:pt>
                <c:pt idx="108">
                  <c:v>0</c:v>
                </c:pt>
                <c:pt idx="109">
                  <c:v>1500</c:v>
                </c:pt>
                <c:pt idx="110">
                  <c:v>1500</c:v>
                </c:pt>
                <c:pt idx="111">
                  <c:v>0</c:v>
                </c:pt>
                <c:pt idx="112">
                  <c:v>5</c:v>
                </c:pt>
                <c:pt idx="113">
                  <c:v>600</c:v>
                </c:pt>
                <c:pt idx="114">
                  <c:v>600</c:v>
                </c:pt>
                <c:pt idx="115">
                  <c:v>0</c:v>
                </c:pt>
                <c:pt idx="116">
                  <c:v>650</c:v>
                </c:pt>
                <c:pt idx="117">
                  <c:v>650</c:v>
                </c:pt>
                <c:pt idx="118">
                  <c:v>0</c:v>
                </c:pt>
                <c:pt idx="119">
                  <c:v>260</c:v>
                </c:pt>
                <c:pt idx="120">
                  <c:v>260</c:v>
                </c:pt>
                <c:pt idx="121">
                  <c:v>0</c:v>
                </c:pt>
                <c:pt idx="122">
                  <c:v>5</c:v>
                </c:pt>
                <c:pt idx="123">
                  <c:v>26665.699999999997</c:v>
                </c:pt>
                <c:pt idx="124">
                  <c:v>26665.699999999997</c:v>
                </c:pt>
                <c:pt idx="125">
                  <c:v>0</c:v>
                </c:pt>
                <c:pt idx="126">
                  <c:v>26555.699999999997</c:v>
                </c:pt>
                <c:pt idx="127">
                  <c:v>110</c:v>
                </c:pt>
                <c:pt idx="128">
                  <c:v>0</c:v>
                </c:pt>
                <c:pt idx="129">
                  <c:v>0</c:v>
                </c:pt>
                <c:pt idx="130">
                  <c:v>4318.099999999999</c:v>
                </c:pt>
                <c:pt idx="131">
                  <c:v>4318.099999999999</c:v>
                </c:pt>
                <c:pt idx="132">
                  <c:v>0</c:v>
                </c:pt>
                <c:pt idx="133">
                  <c:v>4318.099999999999</c:v>
                </c:pt>
                <c:pt idx="134">
                  <c:v>0</c:v>
                </c:pt>
                <c:pt idx="135">
                  <c:v>0</c:v>
                </c:pt>
                <c:pt idx="136">
                  <c:v>4195.7</c:v>
                </c:pt>
                <c:pt idx="137">
                  <c:v>4195.7</c:v>
                </c:pt>
                <c:pt idx="138">
                  <c:v>0</c:v>
                </c:pt>
                <c:pt idx="139">
                  <c:v>122.4</c:v>
                </c:pt>
                <c:pt idx="140">
                  <c:v>122.4</c:v>
                </c:pt>
                <c:pt idx="141">
                  <c:v>0</c:v>
                </c:pt>
                <c:pt idx="142">
                  <c:v>0</c:v>
                </c:pt>
                <c:pt idx="143">
                  <c:v>22347.6</c:v>
                </c:pt>
                <c:pt idx="144">
                  <c:v>22347.6</c:v>
                </c:pt>
                <c:pt idx="145">
                  <c:v>0</c:v>
                </c:pt>
                <c:pt idx="146">
                  <c:v>22237.6</c:v>
                </c:pt>
                <c:pt idx="147">
                  <c:v>110</c:v>
                </c:pt>
                <c:pt idx="148">
                  <c:v>0</c:v>
                </c:pt>
                <c:pt idx="149">
                  <c:v>0</c:v>
                </c:pt>
                <c:pt idx="150">
                  <c:v>1177.6</c:v>
                </c:pt>
                <c:pt idx="151">
                  <c:v>1177.6</c:v>
                </c:pt>
                <c:pt idx="152">
                  <c:v>0</c:v>
                </c:pt>
                <c:pt idx="153">
                  <c:v>0</c:v>
                </c:pt>
                <c:pt idx="154">
                  <c:v>5</c:v>
                </c:pt>
                <c:pt idx="155">
                  <c:v>20000</c:v>
                </c:pt>
                <c:pt idx="156">
                  <c:v>20000</c:v>
                </c:pt>
                <c:pt idx="157">
                  <c:v>0</c:v>
                </c:pt>
                <c:pt idx="158">
                  <c:v>0</c:v>
                </c:pt>
                <c:pt idx="159">
                  <c:v>1060</c:v>
                </c:pt>
                <c:pt idx="160">
                  <c:v>1060</c:v>
                </c:pt>
                <c:pt idx="161">
                  <c:v>0</c:v>
                </c:pt>
                <c:pt idx="162">
                  <c:v>0</c:v>
                </c:pt>
                <c:pt idx="163">
                  <c:v>110</c:v>
                </c:pt>
                <c:pt idx="164">
                  <c:v>0</c:v>
                </c:pt>
                <c:pt idx="165">
                  <c:v>110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</c:ser>
        <c:ser>
          <c:idx val="2"/>
          <c:order val="2"/>
          <c:tx>
            <c:strRef>
              <c:f>'Прил №3 гор бюд.'!$F$5:$F$6</c:f>
              <c:strCache>
                <c:ptCount val="1"/>
                <c:pt idx="0">
                  <c:v>Объемы бюджетных ассигнований (тыс. руб.), годы 2023 год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'Прил №3 гор бюд.'!$A$7:$C$175</c:f>
              <c:multiLvlStrCache>
                <c:ptCount val="168"/>
                <c:lvl>
                  <c:pt idx="0">
                    <c:v>3</c:v>
                  </c:pt>
                  <c:pt idx="1">
                    <c:v>Всего, в том числе:</c:v>
                  </c:pt>
                  <c:pt idx="2">
                    <c:v>Мероприятия текущего периода, в том числе:</c:v>
                  </c:pt>
                  <c:pt idx="3">
                    <c:v>Кредиторская задолженность за предыдущий период</c:v>
                  </c:pt>
                  <c:pt idx="4">
                    <c:v>Ответственный исполнитель (соисполнитель,                      участник 1): управление ЖКХ мэрии города</c:v>
                  </c:pt>
                  <c:pt idx="5">
                    <c:v>Участник 2: мэрия города</c:v>
                  </c:pt>
                  <c:pt idx="6">
                    <c:v>Участник 3: МУП «Транспортная компания»</c:v>
                  </c:pt>
                  <c:pt idx="7">
                    <c:v>Участник 4: подрядные организации</c:v>
                  </c:pt>
                  <c:pt idx="8">
                    <c:v>Участник 5: управление КС мэрии города</c:v>
                  </c:pt>
                  <c:pt idx="9">
                    <c:v>Всего, в том числе:</c:v>
                  </c:pt>
                  <c:pt idx="10">
                    <c:v>Мероприятия текущего периода, в том числе:</c:v>
                  </c:pt>
                  <c:pt idx="11">
                    <c:v>Кредиторская задолженность за предыдущий период</c:v>
                  </c:pt>
                  <c:pt idx="12">
                    <c:v>Соисполнитель (участник 1): управление ЖКХ мэрии города</c:v>
                  </c:pt>
                  <c:pt idx="13">
                    <c:v>Участник 4: подрядные организации</c:v>
                  </c:pt>
                  <c:pt idx="14">
                    <c:v>Участник 5: управление КС мэрии города</c:v>
                  </c:pt>
                  <c:pt idx="15">
                    <c:v>Всего, в том числе:</c:v>
                  </c:pt>
                  <c:pt idx="16">
                    <c:v>Мероприятия текущего периода, в том числе:</c:v>
                  </c:pt>
                  <c:pt idx="17">
                    <c:v>Кредиторская задолженность за предыдущий период</c:v>
                  </c:pt>
                  <c:pt idx="18">
                    <c:v>Участник 1: управление ЖКХ мэрии города</c:v>
                  </c:pt>
                  <c:pt idx="19">
                    <c:v>Участник 4: подрядные организации</c:v>
                  </c:pt>
                  <c:pt idx="20">
                    <c:v>Участник 5: управление КС мэрии города</c:v>
                  </c:pt>
                  <c:pt idx="21">
                    <c:v>Всего, в том числе:</c:v>
                  </c:pt>
                  <c:pt idx="22">
                    <c:v>Участник 1: управление ЖКХ мэрии города</c:v>
                  </c:pt>
                  <c:pt idx="23">
                    <c:v>Участник 4: подрядные организации</c:v>
                  </c:pt>
                  <c:pt idx="24">
                    <c:v>3</c:v>
                  </c:pt>
                  <c:pt idx="25">
                    <c:v>Всего, в том числе:</c:v>
                  </c:pt>
                  <c:pt idx="26">
                    <c:v>Участник 1: управление ЖКХ мэрии города</c:v>
                  </c:pt>
                  <c:pt idx="27">
                    <c:v>Участник 4: подрядные организации</c:v>
                  </c:pt>
                  <c:pt idx="28">
                    <c:v>Всего, в том числе:</c:v>
                  </c:pt>
                  <c:pt idx="29">
                    <c:v>Участник 1: управление ЖКХ мэрии города</c:v>
                  </c:pt>
                  <c:pt idx="30">
                    <c:v>Участник 4: подрядные организации</c:v>
                  </c:pt>
                  <c:pt idx="31">
                    <c:v>Участник 5: управление КС мэрии города</c:v>
                  </c:pt>
                  <c:pt idx="32">
                    <c:v>Всего, в том числе:</c:v>
                  </c:pt>
                  <c:pt idx="33">
                    <c:v>Участник 4: подрядные организации</c:v>
                  </c:pt>
                  <c:pt idx="34">
                    <c:v>Участник 5: управление КС мэрии города</c:v>
                  </c:pt>
                  <c:pt idx="35">
                    <c:v>Участник 4: подрядные организации</c:v>
                  </c:pt>
                  <c:pt idx="36">
                    <c:v>Участник 5: управление КС мэрии города</c:v>
                  </c:pt>
                  <c:pt idx="37">
                    <c:v>Участник 4: подрядные организации</c:v>
                  </c:pt>
                  <c:pt idx="38">
                    <c:v>Участник 5: управление КС мэрии города</c:v>
                  </c:pt>
                  <c:pt idx="39">
                    <c:v>Участник 4: подрядные организации</c:v>
                  </c:pt>
                  <c:pt idx="40">
                    <c:v>Участник 5: управление КС мэрии города</c:v>
                  </c:pt>
                  <c:pt idx="41">
                    <c:v>Всего, в том числе:</c:v>
                  </c:pt>
                  <c:pt idx="42">
                    <c:v>Участник 1: управление ЖКХ мэрии города</c:v>
                  </c:pt>
                  <c:pt idx="43">
                    <c:v>Участник 4: подрядные организации</c:v>
                  </c:pt>
                  <c:pt idx="44">
                    <c:v>Участник 5: управление КС мэрии города</c:v>
                  </c:pt>
                  <c:pt idx="45">
                    <c:v>Исключено постановлением мэрии города от 17.05.2022  № 893</c:v>
                  </c:pt>
                  <c:pt idx="46">
                    <c:v>Всего, в том числе:</c:v>
                  </c:pt>
                  <c:pt idx="47">
                    <c:v>Участник 4: подрядные организации</c:v>
                  </c:pt>
                  <c:pt idx="48">
                    <c:v>Участник 5: управление КС мэрии города</c:v>
                  </c:pt>
                  <c:pt idx="49">
                    <c:v>Всего, в том числе:</c:v>
                  </c:pt>
                  <c:pt idx="50">
                    <c:v>Участник 4: подрядные организации</c:v>
                  </c:pt>
                  <c:pt idx="51">
                    <c:v>Участник 5: управление КС мэрии города</c:v>
                  </c:pt>
                  <c:pt idx="52">
                    <c:v>Всего, в том числе:</c:v>
                  </c:pt>
                  <c:pt idx="53">
                    <c:v>Участник 1: управление ЖКХ мэрии города</c:v>
                  </c:pt>
                  <c:pt idx="54">
                    <c:v>Участник 4: подрядные организации</c:v>
                  </c:pt>
                  <c:pt idx="55">
                    <c:v>Участник 5: управление КС мэрии города</c:v>
                  </c:pt>
                  <c:pt idx="56">
                    <c:v>Всего, в том числе:</c:v>
                  </c:pt>
                  <c:pt idx="57">
                    <c:v>Участник 4: подрядные организации</c:v>
                  </c:pt>
                  <c:pt idx="58">
                    <c:v>Участник 5: управление КС мэрии города</c:v>
                  </c:pt>
                  <c:pt idx="59">
                    <c:v>Всего, в том числе:</c:v>
                  </c:pt>
                  <c:pt idx="60">
                    <c:v>Участник 4: подрядные организации</c:v>
                  </c:pt>
                  <c:pt idx="61">
                    <c:v>Участник 5: управление КС мэрии города</c:v>
                  </c:pt>
                  <c:pt idx="62">
                    <c:v>Всего, в том числе:</c:v>
                  </c:pt>
                  <c:pt idx="63">
                    <c:v>Мероприятия текущего периода</c:v>
                  </c:pt>
                  <c:pt idx="64">
                    <c:v>Кредиторская задолженность за предыдущий период</c:v>
                  </c:pt>
                  <c:pt idx="65">
                    <c:v>Участник 1: управление ЖКХ мэрии города</c:v>
                  </c:pt>
                  <c:pt idx="66">
                    <c:v>Участник 4: подрядные организации</c:v>
                  </c:pt>
                  <c:pt idx="67">
                    <c:v>Всего, в том числе:</c:v>
                  </c:pt>
                  <c:pt idx="68">
                    <c:v>Участник 1: управление ЖКХ мэрии города</c:v>
                  </c:pt>
                  <c:pt idx="69">
                    <c:v>Участник 4: подрядные организации</c:v>
                  </c:pt>
                  <c:pt idx="70">
                    <c:v>Всего, в том числе:</c:v>
                  </c:pt>
                  <c:pt idx="71">
                    <c:v>Участник 1: управление ЖКХ мэрии города</c:v>
                  </c:pt>
                  <c:pt idx="72">
                    <c:v>Участник 4: подрядные организации</c:v>
                  </c:pt>
                  <c:pt idx="73">
                    <c:v>Всего, в том числе:</c:v>
                  </c:pt>
                  <c:pt idx="74">
                    <c:v>Мероприятия текущего периода</c:v>
                  </c:pt>
                  <c:pt idx="75">
                    <c:v>Кредиторская задолженность за предыдущий период</c:v>
                  </c:pt>
                  <c:pt idx="76">
                    <c:v>Соисполнитель (участник 1): управление ЖКХ мэрии города</c:v>
                  </c:pt>
                  <c:pt idx="77">
                    <c:v>Участник 2: мэрия города</c:v>
                  </c:pt>
                  <c:pt idx="78">
                    <c:v>Участник 4 подрядные организации</c:v>
                  </c:pt>
                  <c:pt idx="79">
                    <c:v>3</c:v>
                  </c:pt>
                  <c:pt idx="80">
                    <c:v>Всего, в том числе:</c:v>
                  </c:pt>
                  <c:pt idx="81">
                    <c:v>Мероприятия текущего периода</c:v>
                  </c:pt>
                  <c:pt idx="82">
                    <c:v>Кредиторская задолженность за предыдущий период</c:v>
                  </c:pt>
                  <c:pt idx="83">
                    <c:v>Участник 1: управление ЖКХ мэрии города</c:v>
                  </c:pt>
                  <c:pt idx="84">
                    <c:v>Участник 2: мэрия города</c:v>
                  </c:pt>
                  <c:pt idx="85">
                    <c:v>Участник 4: подрядные организации</c:v>
                  </c:pt>
                  <c:pt idx="86">
                    <c:v>Всего, в том числе:</c:v>
                  </c:pt>
                  <c:pt idx="87">
                    <c:v>Участник 1: управление ЖКХ мэрии города</c:v>
                  </c:pt>
                  <c:pt idx="88">
                    <c:v>Участник 2: мэрия города</c:v>
                  </c:pt>
                  <c:pt idx="89">
                    <c:v>Участник 4: подрядные организации</c:v>
                  </c:pt>
                  <c:pt idx="90">
                    <c:v>Всего, в том числе:</c:v>
                  </c:pt>
                  <c:pt idx="91">
                    <c:v>Участник 1: управление ЖКХ мэрии города</c:v>
                  </c:pt>
                  <c:pt idx="92">
                    <c:v>Участник 2: мэрия города</c:v>
                  </c:pt>
                  <c:pt idx="93">
                    <c:v>Участник 4: подрядные организации</c:v>
                  </c:pt>
                  <c:pt idx="94">
                    <c:v>Всего, в том числе:</c:v>
                  </c:pt>
                  <c:pt idx="95">
                    <c:v>Участник 1: управление ЖКХ мэрии города</c:v>
                  </c:pt>
                  <c:pt idx="96">
                    <c:v>Участник 2: мэрия города</c:v>
                  </c:pt>
                  <c:pt idx="97">
                    <c:v>Участник 4: подрядные организации</c:v>
                  </c:pt>
                  <c:pt idx="98">
                    <c:v>Всего, в том числе:</c:v>
                  </c:pt>
                  <c:pt idx="99">
                    <c:v>Мероприятия текущего периода</c:v>
                  </c:pt>
                  <c:pt idx="100">
                    <c:v>Кредиторская задолженность за предыдущий период</c:v>
                  </c:pt>
                  <c:pt idx="101">
                    <c:v>Участник 1: управление ЖКХ мэрии города</c:v>
                  </c:pt>
                  <c:pt idx="102">
                    <c:v>Участник 4: подрядные организации</c:v>
                  </c:pt>
                  <c:pt idx="103">
                    <c:v>Всего, в том числе:</c:v>
                  </c:pt>
                  <c:pt idx="104">
                    <c:v>Участник 1: управление ЖКХ мэрии города</c:v>
                  </c:pt>
                  <c:pt idx="105">
                    <c:v>Участник 4: подрядные организации</c:v>
                  </c:pt>
                  <c:pt idx="106">
                    <c:v>Всего, в том числе:</c:v>
                  </c:pt>
                  <c:pt idx="107">
                    <c:v>Участник 1: управление ЖКХ мэрии города</c:v>
                  </c:pt>
                  <c:pt idx="108">
                    <c:v>Участник 4: подрядные организации</c:v>
                  </c:pt>
                  <c:pt idx="109">
                    <c:v>Всего, в том числе:</c:v>
                  </c:pt>
                  <c:pt idx="110">
                    <c:v>Участник 1: управление ЖКХ мэрии города</c:v>
                  </c:pt>
                  <c:pt idx="111">
                    <c:v>Участник 4: подрядные организации</c:v>
                  </c:pt>
                  <c:pt idx="112">
                    <c:v>3</c:v>
                  </c:pt>
                  <c:pt idx="113">
                    <c:v>Всего, в том числе:</c:v>
                  </c:pt>
                  <c:pt idx="114">
                    <c:v>Участник 1: управление ЖКХ мэрии города</c:v>
                  </c:pt>
                  <c:pt idx="115">
                    <c:v>Участник 4: подрядные организации</c:v>
                  </c:pt>
                  <c:pt idx="116">
                    <c:v>Всего, в том числе:</c:v>
                  </c:pt>
                  <c:pt idx="117">
                    <c:v>Участник 1: управление ЖКХ мэрии города</c:v>
                  </c:pt>
                  <c:pt idx="118">
                    <c:v>Участник 4: подрядные организации</c:v>
                  </c:pt>
                  <c:pt idx="119">
                    <c:v>Всего, в том числе:</c:v>
                  </c:pt>
                  <c:pt idx="120">
                    <c:v>Участник 1: управление ЖКХ мэрии города</c:v>
                  </c:pt>
                  <c:pt idx="121">
                    <c:v>Участник 4: подрядные организации</c:v>
                  </c:pt>
                  <c:pt idx="122">
                    <c:v>3</c:v>
                  </c:pt>
                  <c:pt idx="123">
                    <c:v>Всего, в том числе:</c:v>
                  </c:pt>
                  <c:pt idx="124">
                    <c:v>Мероприятия текущего периода</c:v>
                  </c:pt>
                  <c:pt idx="125">
                    <c:v>Кредиторская задолженность за предыдущий период</c:v>
                  </c:pt>
                  <c:pt idx="126">
                    <c:v>Соисполнитель (участник 1): управление ЖКХ мэрии города</c:v>
                  </c:pt>
                  <c:pt idx="127">
                    <c:v>Участник 2: мэрия города</c:v>
                  </c:pt>
                  <c:pt idx="128">
                    <c:v>Участник 3: МУП «Транспортная компания»</c:v>
                  </c:pt>
                  <c:pt idx="129">
                    <c:v>Участник 4: подрядные организации</c:v>
                  </c:pt>
                  <c:pt idx="130">
                    <c:v>Всего, в том числе:</c:v>
                  </c:pt>
                  <c:pt idx="131">
                    <c:v>Мероприятия текущего периода</c:v>
                  </c:pt>
                  <c:pt idx="132">
                    <c:v>Кредиторская задолженность за предыдущий период</c:v>
                  </c:pt>
                  <c:pt idx="133">
                    <c:v>Участник 1: управление ЖКХ мэрии города</c:v>
                  </c:pt>
                  <c:pt idx="134">
                    <c:v>Участник 3: МУП «Транспортная компания»</c:v>
                  </c:pt>
                  <c:pt idx="135">
                    <c:v>Участник 4: подрядные организации</c:v>
                  </c:pt>
                  <c:pt idx="136">
                    <c:v>Всего, в том числе:</c:v>
                  </c:pt>
                  <c:pt idx="137">
                    <c:v>Участник 1: управление ЖКХ мэрии города</c:v>
                  </c:pt>
                  <c:pt idx="138">
                    <c:v>Участник 3: МУП «Транспортная компания»</c:v>
                  </c:pt>
                  <c:pt idx="139">
                    <c:v>Всего, в том числе:</c:v>
                  </c:pt>
                  <c:pt idx="140">
                    <c:v>Участник 1: управление ЖКХ мэрии города</c:v>
                  </c:pt>
                  <c:pt idx="141">
                    <c:v>Участник 3: МУП «Транспортная компания»</c:v>
                  </c:pt>
                  <c:pt idx="142">
                    <c:v>Участник 4: подрядные организации</c:v>
                  </c:pt>
                  <c:pt idx="143">
                    <c:v>Всего, в том числе:</c:v>
                  </c:pt>
                  <c:pt idx="144">
                    <c:v>Мероприятия текущего периода</c:v>
                  </c:pt>
                  <c:pt idx="145">
                    <c:v>Кредиторская задолженность за предыдущий период</c:v>
                  </c:pt>
                  <c:pt idx="146">
                    <c:v>Участник 1: управление ЖКХ мэрии города</c:v>
                  </c:pt>
                  <c:pt idx="147">
                    <c:v>Участник 2: мэрия города</c:v>
                  </c:pt>
                  <c:pt idx="148">
                    <c:v>Участник 3: МУП «Транспортная компания»</c:v>
                  </c:pt>
                  <c:pt idx="149">
                    <c:v>Участник 4: подрядные организации</c:v>
                  </c:pt>
                  <c:pt idx="150">
                    <c:v>Всего, в том числе:</c:v>
                  </c:pt>
                  <c:pt idx="151">
                    <c:v>Участник 1: управление ЖКХ мэрии города</c:v>
                  </c:pt>
                  <c:pt idx="152">
                    <c:v>Участник 3: МУП «Транспортная компания»</c:v>
                  </c:pt>
                  <c:pt idx="153">
                    <c:v>Участник 4: подрядные организации</c:v>
                  </c:pt>
                  <c:pt idx="154">
                    <c:v>3</c:v>
                  </c:pt>
                  <c:pt idx="155">
                    <c:v>Всего, в том числе:</c:v>
                  </c:pt>
                  <c:pt idx="156">
                    <c:v>Участник 1: управление ЖКХ мэрии города</c:v>
                  </c:pt>
                  <c:pt idx="157">
                    <c:v>Участник 3: МУП «Транспортная компания»</c:v>
                  </c:pt>
                  <c:pt idx="158">
                    <c:v>Участник 4: подрядные организации</c:v>
                  </c:pt>
                  <c:pt idx="159">
                    <c:v>Всего, в том числе:</c:v>
                  </c:pt>
                  <c:pt idx="160">
                    <c:v>Участник 1: управление ЖКХ мэрии города</c:v>
                  </c:pt>
                  <c:pt idx="161">
                    <c:v>Участник 3: МУП «Транспортная компания»</c:v>
                  </c:pt>
                  <c:pt idx="162">
                    <c:v>Участник 4:  подрядные организации</c:v>
                  </c:pt>
                  <c:pt idx="163">
                    <c:v>Всего, в том числе:</c:v>
                  </c:pt>
                  <c:pt idx="164">
                    <c:v>Участник 1: управление ЖКХ мэрии города</c:v>
                  </c:pt>
                  <c:pt idx="165">
                    <c:v>Участник 2: мэрия города</c:v>
                  </c:pt>
                  <c:pt idx="166">
                    <c:v>Участник 3: МУП «Транспортная компания»</c:v>
                  </c:pt>
                  <c:pt idx="167">
                    <c:v>Участник 4: подрядные организации</c:v>
                  </c:pt>
                </c:lvl>
                <c:lvl>
                  <c:pt idx="0">
                    <c:v>2</c:v>
                  </c:pt>
                  <c:pt idx="1">
                    <c:v>Развитие транспортной системы в муниципальном образовании «Город Биробиджан» Еврейской автономной области в 2022-2024 годах</c:v>
                  </c:pt>
                  <c:pt idx="9">
                    <c:v>Развитие сети автомобильных дорог общего пользования местного значения муниципального образования «Город Биробиджан» Еврейской автономной области в 2022-2024 годах</c:v>
                  </c:pt>
                  <c:pt idx="15">
                    <c:v>Мероприятия по ремонту автомобильных дорог общего пользования местного значения муниципального образования «Город Биробиджан» Еврейской автономной области</c:v>
                  </c:pt>
                  <c:pt idx="24">
                    <c:v>2</c:v>
                  </c:pt>
                  <c:pt idx="45">
                    <c:v>Мероприятие 1.1.4</c:v>
                  </c:pt>
                  <c:pt idx="46">
                    <c:v>Разработка рабочей документации на ремонт автомобильных дорог муниципального образования «Город Биробиджан» Еврейской автономной области</c:v>
                  </c:pt>
                  <c:pt idx="49">
                    <c:v>Проведение диагностики автомобильных дорог муниципального образования «Город Биробиджан» Еврейской автономной области </c:v>
                  </c:pt>
                  <c:pt idx="55">
                    <c:v>- ул. Миллера</c:v>
                  </c:pt>
                  <c:pt idx="62">
                    <c:v>Ремонтно-эксплуатационное обслуживание ливневой канализации</c:v>
                  </c:pt>
                  <c:pt idx="67">
                    <c:v>Ремонт и обслуживание ливневой канализации </c:v>
                  </c:pt>
                  <c:pt idx="73">
                    <c:v>Повышение безопасности дорожного движения на автомобильных дорогах общего пользования местного значения в муниципальном образовании «Город Биробиджан» Еврейской автономной области в 2022-2024 годах</c:v>
                  </c:pt>
                  <c:pt idx="79">
                    <c:v>2</c:v>
                  </c:pt>
                  <c:pt idx="80">
                    <c:v>Мероприятия, направленные на повышение правового сознания и предупреждение опасного поведения участников дорожного движения</c:v>
                  </c:pt>
                  <c:pt idx="86">
                    <c:v>Проведение городского смотра-конкурса по профилактической работе предупреждения детского дорожно-транспортного травматизма в дошкольных образовательных учреждениях городского округа</c:v>
                  </c:pt>
                  <c:pt idx="90">
                    <c:v>Подготовка и участие городской команды во Всероссийском конкурсе юных инспекторов движения «Безопасное колесо»</c:v>
                  </c:pt>
                  <c:pt idx="94">
                    <c:v>Проведение социально-профилактических мероприятий по безопасности дорожного движения в образовательных учреждениях городского округа</c:v>
                  </c:pt>
                  <c:pt idx="98">
                    <c:v>Организационно-планировочные и инженерные мероприятия, направленные на организацию движения транспортных средств и пешеходов</c:v>
                  </c:pt>
                  <c:pt idx="103">
                    <c:v>Установка и замена дорожных знаков, информационных табличек</c:v>
                  </c:pt>
                  <c:pt idx="106">
                    <c:v>Нанесение дорожной разметки</c:v>
                  </c:pt>
                  <c:pt idx="109">
                    <c:v>Текущее содержание светофорных объектов</c:v>
                  </c:pt>
                  <c:pt idx="112">
                    <c:v>2</c:v>
                  </c:pt>
                  <c:pt idx="122">
                    <c:v>2</c:v>
                  </c:pt>
                  <c:pt idx="123">
                    <c:v>Развитие пассажирского транспорта в муниципальном образовании «Город Биробиджан» Еврейской автономной области в 2022-2024 годах</c:v>
                  </c:pt>
                  <c:pt idx="130">
                    <c:v>Создание условий для предоставления транспортных услуг населению и организации транспортного обслуживания населения городского округа </c:v>
                  </c:pt>
                  <c:pt idx="136">
                    <c:v>Предоставление субсидий на возмещение части затрат в связи с осуществлением перевозок пассажиров муниципальным автомобильным транспортом общего пользования на маршрутах городского сообщения          </c:v>
                  </c:pt>
                  <c:pt idx="139">
                    <c:v>Осуществление регулярных перевозок пассажиров и багажа автомобильным транспортом по регулируемым тарифам муниципального образования «Город Биробиджан» Еврейской автономной области по муниципальным маршрутам регулярных перевозок</c:v>
                  </c:pt>
                  <c:pt idx="143">
                    <c:v>Социальная помощь населению</c:v>
                  </c:pt>
                  <c:pt idx="154">
                    <c:v>2</c:v>
                  </c:pt>
                  <c:pt idx="163">
                    <c:v>Оказание услуг, связанных с предоставлением муниципальной услуги «Предоставление мер социальной поддержки по проезду на автомобильном транспорте общего пользования»</c:v>
                  </c:pt>
                </c:lvl>
                <c:lvl>
                  <c:pt idx="0">
                    <c:v>1</c:v>
                  </c:pt>
                  <c:pt idx="1">
                    <c:v>Муниципальная программа</c:v>
                  </c:pt>
                  <c:pt idx="9">
                    <c:v>Подпрограмма № 1</c:v>
                  </c:pt>
                  <c:pt idx="15">
                    <c:v>Основное мероприятие 1.1</c:v>
                  </c:pt>
                  <c:pt idx="24">
                    <c:v>1</c:v>
                  </c:pt>
                  <c:pt idx="46">
                    <c:v>Мероприятие 1.1.5</c:v>
                  </c:pt>
                  <c:pt idx="49">
                    <c:v>Мероприятие 1.1.6</c:v>
                  </c:pt>
                  <c:pt idx="62">
                    <c:v>Основное мероприятие 1.2</c:v>
                  </c:pt>
                  <c:pt idx="67">
                    <c:v>Мероприятие 1.2.1</c:v>
                  </c:pt>
                  <c:pt idx="73">
                    <c:v>Подпрограмма № 2</c:v>
                  </c:pt>
                  <c:pt idx="79">
                    <c:v>1</c:v>
                  </c:pt>
                  <c:pt idx="80">
                    <c:v>Основное мероприятие 2.1</c:v>
                  </c:pt>
                  <c:pt idx="86">
                    <c:v>Мероприятие 2.1.1</c:v>
                  </c:pt>
                  <c:pt idx="90">
                    <c:v>Мероприятие 2.1.2</c:v>
                  </c:pt>
                  <c:pt idx="94">
                    <c:v>Мероприятие 2.1.3</c:v>
                  </c:pt>
                  <c:pt idx="98">
                    <c:v>Основное мероприятие 2.2</c:v>
                  </c:pt>
                  <c:pt idx="103">
                    <c:v>Мероприятие 2.2.1</c:v>
                  </c:pt>
                  <c:pt idx="106">
                    <c:v>Мероприятие 2.2.2</c:v>
                  </c:pt>
                  <c:pt idx="109">
                    <c:v>Мероприятие 2.2.3</c:v>
                  </c:pt>
                  <c:pt idx="112">
                    <c:v>1</c:v>
                  </c:pt>
                  <c:pt idx="122">
                    <c:v>1</c:v>
                  </c:pt>
                  <c:pt idx="123">
                    <c:v>Подпрограмма № 3</c:v>
                  </c:pt>
                  <c:pt idx="130">
                    <c:v>Основное мероприятие 3.1</c:v>
                  </c:pt>
                  <c:pt idx="136">
                    <c:v>Мероприятие 3.1.1</c:v>
                  </c:pt>
                  <c:pt idx="143">
                    <c:v>Основное мероприятие 3.2</c:v>
                  </c:pt>
                  <c:pt idx="154">
                    <c:v>1</c:v>
                  </c:pt>
                  <c:pt idx="163">
                    <c:v>Мероприятие 3.2.4</c:v>
                  </c:pt>
                </c:lvl>
              </c:multiLvlStrCache>
            </c:multiLvlStrRef>
          </c:cat>
          <c:val>
            <c:numRef>
              <c:f>'Прил №3 гор бюд.'!$F$7:$F$175</c:f>
              <c:numCache>
                <c:ptCount val="168"/>
                <c:pt idx="0">
                  <c:v>6</c:v>
                </c:pt>
                <c:pt idx="1">
                  <c:v>68464</c:v>
                </c:pt>
                <c:pt idx="2">
                  <c:v>68464</c:v>
                </c:pt>
                <c:pt idx="3">
                  <c:v>0</c:v>
                </c:pt>
                <c:pt idx="4">
                  <c:v>66651.7</c:v>
                </c:pt>
                <c:pt idx="5">
                  <c:v>190</c:v>
                </c:pt>
                <c:pt idx="6">
                  <c:v>0</c:v>
                </c:pt>
                <c:pt idx="7">
                  <c:v>0</c:v>
                </c:pt>
                <c:pt idx="8">
                  <c:v>1622.3000000000002</c:v>
                </c:pt>
                <c:pt idx="9">
                  <c:v>15804</c:v>
                </c:pt>
                <c:pt idx="10">
                  <c:v>15804</c:v>
                </c:pt>
                <c:pt idx="11">
                  <c:v>0</c:v>
                </c:pt>
                <c:pt idx="12">
                  <c:v>14181.7</c:v>
                </c:pt>
                <c:pt idx="13">
                  <c:v>0</c:v>
                </c:pt>
                <c:pt idx="14">
                  <c:v>1622.3000000000002</c:v>
                </c:pt>
                <c:pt idx="15">
                  <c:v>11804</c:v>
                </c:pt>
                <c:pt idx="16">
                  <c:v>11804</c:v>
                </c:pt>
                <c:pt idx="17">
                  <c:v>0</c:v>
                </c:pt>
                <c:pt idx="18">
                  <c:v>10181.7</c:v>
                </c:pt>
                <c:pt idx="19">
                  <c:v>0</c:v>
                </c:pt>
                <c:pt idx="20">
                  <c:v>1622.3000000000002</c:v>
                </c:pt>
                <c:pt idx="21">
                  <c:v>8377.7</c:v>
                </c:pt>
                <c:pt idx="22">
                  <c:v>8377.7</c:v>
                </c:pt>
                <c:pt idx="23">
                  <c:v>0</c:v>
                </c:pt>
                <c:pt idx="24">
                  <c:v>6</c:v>
                </c:pt>
                <c:pt idx="25">
                  <c:v>1804</c:v>
                </c:pt>
                <c:pt idx="26">
                  <c:v>1804</c:v>
                </c:pt>
                <c:pt idx="27">
                  <c:v>0</c:v>
                </c:pt>
                <c:pt idx="28">
                  <c:v>1622.3000000000002</c:v>
                </c:pt>
                <c:pt idx="29">
                  <c:v>0</c:v>
                </c:pt>
                <c:pt idx="30">
                  <c:v>0</c:v>
                </c:pt>
                <c:pt idx="31">
                  <c:v>1622.3000000000002</c:v>
                </c:pt>
                <c:pt idx="32">
                  <c:v>1622.3000000000002</c:v>
                </c:pt>
                <c:pt idx="33">
                  <c:v>0</c:v>
                </c:pt>
                <c:pt idx="34">
                  <c:v>1622.3000000000002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1622.3000000000002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4000</c:v>
                </c:pt>
                <c:pt idx="63">
                  <c:v>4000</c:v>
                </c:pt>
                <c:pt idx="64">
                  <c:v>0</c:v>
                </c:pt>
                <c:pt idx="65">
                  <c:v>4000</c:v>
                </c:pt>
                <c:pt idx="66">
                  <c:v>0</c:v>
                </c:pt>
                <c:pt idx="67">
                  <c:v>3400</c:v>
                </c:pt>
                <c:pt idx="68">
                  <c:v>3400</c:v>
                </c:pt>
                <c:pt idx="69">
                  <c:v>0</c:v>
                </c:pt>
                <c:pt idx="70">
                  <c:v>600</c:v>
                </c:pt>
                <c:pt idx="71">
                  <c:v>600</c:v>
                </c:pt>
                <c:pt idx="72">
                  <c:v>0</c:v>
                </c:pt>
                <c:pt idx="73">
                  <c:v>6190</c:v>
                </c:pt>
                <c:pt idx="74">
                  <c:v>6190</c:v>
                </c:pt>
                <c:pt idx="75">
                  <c:v>0</c:v>
                </c:pt>
                <c:pt idx="76">
                  <c:v>6110</c:v>
                </c:pt>
                <c:pt idx="77">
                  <c:v>80</c:v>
                </c:pt>
                <c:pt idx="78">
                  <c:v>0</c:v>
                </c:pt>
                <c:pt idx="79">
                  <c:v>6</c:v>
                </c:pt>
                <c:pt idx="80">
                  <c:v>80</c:v>
                </c:pt>
                <c:pt idx="81">
                  <c:v>80</c:v>
                </c:pt>
                <c:pt idx="82">
                  <c:v>0</c:v>
                </c:pt>
                <c:pt idx="83">
                  <c:v>0</c:v>
                </c:pt>
                <c:pt idx="84">
                  <c:v>80</c:v>
                </c:pt>
                <c:pt idx="85">
                  <c:v>0</c:v>
                </c:pt>
                <c:pt idx="86">
                  <c:v>20</c:v>
                </c:pt>
                <c:pt idx="87">
                  <c:v>0</c:v>
                </c:pt>
                <c:pt idx="88">
                  <c:v>20</c:v>
                </c:pt>
                <c:pt idx="89">
                  <c:v>0</c:v>
                </c:pt>
                <c:pt idx="90">
                  <c:v>50</c:v>
                </c:pt>
                <c:pt idx="91">
                  <c:v>0</c:v>
                </c:pt>
                <c:pt idx="92">
                  <c:v>50</c:v>
                </c:pt>
                <c:pt idx="93">
                  <c:v>0</c:v>
                </c:pt>
                <c:pt idx="94">
                  <c:v>10</c:v>
                </c:pt>
                <c:pt idx="95">
                  <c:v>0</c:v>
                </c:pt>
                <c:pt idx="96">
                  <c:v>10</c:v>
                </c:pt>
                <c:pt idx="97">
                  <c:v>0</c:v>
                </c:pt>
                <c:pt idx="98">
                  <c:v>6110</c:v>
                </c:pt>
                <c:pt idx="99">
                  <c:v>6110</c:v>
                </c:pt>
                <c:pt idx="100">
                  <c:v>0</c:v>
                </c:pt>
                <c:pt idx="101">
                  <c:v>6110</c:v>
                </c:pt>
                <c:pt idx="102">
                  <c:v>0</c:v>
                </c:pt>
                <c:pt idx="103">
                  <c:v>800</c:v>
                </c:pt>
                <c:pt idx="104">
                  <c:v>800</c:v>
                </c:pt>
                <c:pt idx="105">
                  <c:v>0</c:v>
                </c:pt>
                <c:pt idx="106">
                  <c:v>2300</c:v>
                </c:pt>
                <c:pt idx="107">
                  <c:v>2300</c:v>
                </c:pt>
                <c:pt idx="108">
                  <c:v>0</c:v>
                </c:pt>
                <c:pt idx="109">
                  <c:v>1500</c:v>
                </c:pt>
                <c:pt idx="110">
                  <c:v>1500</c:v>
                </c:pt>
                <c:pt idx="111">
                  <c:v>0</c:v>
                </c:pt>
                <c:pt idx="112">
                  <c:v>6</c:v>
                </c:pt>
                <c:pt idx="113">
                  <c:v>600</c:v>
                </c:pt>
                <c:pt idx="114">
                  <c:v>600</c:v>
                </c:pt>
                <c:pt idx="115">
                  <c:v>0</c:v>
                </c:pt>
                <c:pt idx="116">
                  <c:v>650</c:v>
                </c:pt>
                <c:pt idx="117">
                  <c:v>650</c:v>
                </c:pt>
                <c:pt idx="118">
                  <c:v>0</c:v>
                </c:pt>
                <c:pt idx="119">
                  <c:v>260</c:v>
                </c:pt>
                <c:pt idx="120">
                  <c:v>260</c:v>
                </c:pt>
                <c:pt idx="121">
                  <c:v>0</c:v>
                </c:pt>
                <c:pt idx="122">
                  <c:v>6</c:v>
                </c:pt>
                <c:pt idx="123">
                  <c:v>46470</c:v>
                </c:pt>
                <c:pt idx="124">
                  <c:v>46470</c:v>
                </c:pt>
                <c:pt idx="125">
                  <c:v>0</c:v>
                </c:pt>
                <c:pt idx="126">
                  <c:v>46360</c:v>
                </c:pt>
                <c:pt idx="127">
                  <c:v>110</c:v>
                </c:pt>
                <c:pt idx="128">
                  <c:v>0</c:v>
                </c:pt>
                <c:pt idx="129">
                  <c:v>0</c:v>
                </c:pt>
                <c:pt idx="130">
                  <c:v>24126</c:v>
                </c:pt>
                <c:pt idx="131">
                  <c:v>24126</c:v>
                </c:pt>
                <c:pt idx="132">
                  <c:v>0</c:v>
                </c:pt>
                <c:pt idx="133">
                  <c:v>24126</c:v>
                </c:pt>
                <c:pt idx="134">
                  <c:v>0</c:v>
                </c:pt>
                <c:pt idx="135">
                  <c:v>0</c:v>
                </c:pt>
                <c:pt idx="136">
                  <c:v>24000</c:v>
                </c:pt>
                <c:pt idx="137">
                  <c:v>24000</c:v>
                </c:pt>
                <c:pt idx="138">
                  <c:v>0</c:v>
                </c:pt>
                <c:pt idx="139">
                  <c:v>126</c:v>
                </c:pt>
                <c:pt idx="140">
                  <c:v>126</c:v>
                </c:pt>
                <c:pt idx="141">
                  <c:v>0</c:v>
                </c:pt>
                <c:pt idx="142">
                  <c:v>0</c:v>
                </c:pt>
                <c:pt idx="143">
                  <c:v>22344</c:v>
                </c:pt>
                <c:pt idx="144">
                  <c:v>22344</c:v>
                </c:pt>
                <c:pt idx="145">
                  <c:v>0</c:v>
                </c:pt>
                <c:pt idx="146">
                  <c:v>22234</c:v>
                </c:pt>
                <c:pt idx="147">
                  <c:v>110</c:v>
                </c:pt>
                <c:pt idx="148">
                  <c:v>0</c:v>
                </c:pt>
                <c:pt idx="149">
                  <c:v>0</c:v>
                </c:pt>
                <c:pt idx="150">
                  <c:v>1174</c:v>
                </c:pt>
                <c:pt idx="151">
                  <c:v>1174</c:v>
                </c:pt>
                <c:pt idx="152">
                  <c:v>0</c:v>
                </c:pt>
                <c:pt idx="153">
                  <c:v>0</c:v>
                </c:pt>
                <c:pt idx="154">
                  <c:v>6</c:v>
                </c:pt>
                <c:pt idx="155">
                  <c:v>20000</c:v>
                </c:pt>
                <c:pt idx="156">
                  <c:v>20000</c:v>
                </c:pt>
                <c:pt idx="157">
                  <c:v>0</c:v>
                </c:pt>
                <c:pt idx="158">
                  <c:v>0</c:v>
                </c:pt>
                <c:pt idx="159">
                  <c:v>1060</c:v>
                </c:pt>
                <c:pt idx="160">
                  <c:v>1060</c:v>
                </c:pt>
                <c:pt idx="161">
                  <c:v>0</c:v>
                </c:pt>
                <c:pt idx="162">
                  <c:v>0</c:v>
                </c:pt>
                <c:pt idx="163">
                  <c:v>110</c:v>
                </c:pt>
                <c:pt idx="164">
                  <c:v>0</c:v>
                </c:pt>
                <c:pt idx="165">
                  <c:v>110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</c:ser>
        <c:ser>
          <c:idx val="3"/>
          <c:order val="3"/>
          <c:tx>
            <c:strRef>
              <c:f>'Прил №3 гор бюд.'!$G$5:$G$6</c:f>
              <c:strCache>
                <c:ptCount val="1"/>
                <c:pt idx="0">
                  <c:v>Объемы бюджетных ассигнований (тыс. руб.), годы 2024 год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'Прил №3 гор бюд.'!$A$7:$C$175</c:f>
              <c:multiLvlStrCache>
                <c:ptCount val="168"/>
                <c:lvl>
                  <c:pt idx="0">
                    <c:v>3</c:v>
                  </c:pt>
                  <c:pt idx="1">
                    <c:v>Всего, в том числе:</c:v>
                  </c:pt>
                  <c:pt idx="2">
                    <c:v>Мероприятия текущего периода, в том числе:</c:v>
                  </c:pt>
                  <c:pt idx="3">
                    <c:v>Кредиторская задолженность за предыдущий период</c:v>
                  </c:pt>
                  <c:pt idx="4">
                    <c:v>Ответственный исполнитель (соисполнитель,                      участник 1): управление ЖКХ мэрии города</c:v>
                  </c:pt>
                  <c:pt idx="5">
                    <c:v>Участник 2: мэрия города</c:v>
                  </c:pt>
                  <c:pt idx="6">
                    <c:v>Участник 3: МУП «Транспортная компания»</c:v>
                  </c:pt>
                  <c:pt idx="7">
                    <c:v>Участник 4: подрядные организации</c:v>
                  </c:pt>
                  <c:pt idx="8">
                    <c:v>Участник 5: управление КС мэрии города</c:v>
                  </c:pt>
                  <c:pt idx="9">
                    <c:v>Всего, в том числе:</c:v>
                  </c:pt>
                  <c:pt idx="10">
                    <c:v>Мероприятия текущего периода, в том числе:</c:v>
                  </c:pt>
                  <c:pt idx="11">
                    <c:v>Кредиторская задолженность за предыдущий период</c:v>
                  </c:pt>
                  <c:pt idx="12">
                    <c:v>Соисполнитель (участник 1): управление ЖКХ мэрии города</c:v>
                  </c:pt>
                  <c:pt idx="13">
                    <c:v>Участник 4: подрядные организации</c:v>
                  </c:pt>
                  <c:pt idx="14">
                    <c:v>Участник 5: управление КС мэрии города</c:v>
                  </c:pt>
                  <c:pt idx="15">
                    <c:v>Всего, в том числе:</c:v>
                  </c:pt>
                  <c:pt idx="16">
                    <c:v>Мероприятия текущего периода, в том числе:</c:v>
                  </c:pt>
                  <c:pt idx="17">
                    <c:v>Кредиторская задолженность за предыдущий период</c:v>
                  </c:pt>
                  <c:pt idx="18">
                    <c:v>Участник 1: управление ЖКХ мэрии города</c:v>
                  </c:pt>
                  <c:pt idx="19">
                    <c:v>Участник 4: подрядные организации</c:v>
                  </c:pt>
                  <c:pt idx="20">
                    <c:v>Участник 5: управление КС мэрии города</c:v>
                  </c:pt>
                  <c:pt idx="21">
                    <c:v>Всего, в том числе:</c:v>
                  </c:pt>
                  <c:pt idx="22">
                    <c:v>Участник 1: управление ЖКХ мэрии города</c:v>
                  </c:pt>
                  <c:pt idx="23">
                    <c:v>Участник 4: подрядные организации</c:v>
                  </c:pt>
                  <c:pt idx="24">
                    <c:v>3</c:v>
                  </c:pt>
                  <c:pt idx="25">
                    <c:v>Всего, в том числе:</c:v>
                  </c:pt>
                  <c:pt idx="26">
                    <c:v>Участник 1: управление ЖКХ мэрии города</c:v>
                  </c:pt>
                  <c:pt idx="27">
                    <c:v>Участник 4: подрядные организации</c:v>
                  </c:pt>
                  <c:pt idx="28">
                    <c:v>Всего, в том числе:</c:v>
                  </c:pt>
                  <c:pt idx="29">
                    <c:v>Участник 1: управление ЖКХ мэрии города</c:v>
                  </c:pt>
                  <c:pt idx="30">
                    <c:v>Участник 4: подрядные организации</c:v>
                  </c:pt>
                  <c:pt idx="31">
                    <c:v>Участник 5: управление КС мэрии города</c:v>
                  </c:pt>
                  <c:pt idx="32">
                    <c:v>Всего, в том числе:</c:v>
                  </c:pt>
                  <c:pt idx="33">
                    <c:v>Участник 4: подрядные организации</c:v>
                  </c:pt>
                  <c:pt idx="34">
                    <c:v>Участник 5: управление КС мэрии города</c:v>
                  </c:pt>
                  <c:pt idx="35">
                    <c:v>Участник 4: подрядные организации</c:v>
                  </c:pt>
                  <c:pt idx="36">
                    <c:v>Участник 5: управление КС мэрии города</c:v>
                  </c:pt>
                  <c:pt idx="37">
                    <c:v>Участник 4: подрядные организации</c:v>
                  </c:pt>
                  <c:pt idx="38">
                    <c:v>Участник 5: управление КС мэрии города</c:v>
                  </c:pt>
                  <c:pt idx="39">
                    <c:v>Участник 4: подрядные организации</c:v>
                  </c:pt>
                  <c:pt idx="40">
                    <c:v>Участник 5: управление КС мэрии города</c:v>
                  </c:pt>
                  <c:pt idx="41">
                    <c:v>Всего, в том числе:</c:v>
                  </c:pt>
                  <c:pt idx="42">
                    <c:v>Участник 1: управление ЖКХ мэрии города</c:v>
                  </c:pt>
                  <c:pt idx="43">
                    <c:v>Участник 4: подрядные организации</c:v>
                  </c:pt>
                  <c:pt idx="44">
                    <c:v>Участник 5: управление КС мэрии города</c:v>
                  </c:pt>
                  <c:pt idx="45">
                    <c:v>Исключено постановлением мэрии города от 17.05.2022  № 893</c:v>
                  </c:pt>
                  <c:pt idx="46">
                    <c:v>Всего, в том числе:</c:v>
                  </c:pt>
                  <c:pt idx="47">
                    <c:v>Участник 4: подрядные организации</c:v>
                  </c:pt>
                  <c:pt idx="48">
                    <c:v>Участник 5: управление КС мэрии города</c:v>
                  </c:pt>
                  <c:pt idx="49">
                    <c:v>Всего, в том числе:</c:v>
                  </c:pt>
                  <c:pt idx="50">
                    <c:v>Участник 4: подрядные организации</c:v>
                  </c:pt>
                  <c:pt idx="51">
                    <c:v>Участник 5: управление КС мэрии города</c:v>
                  </c:pt>
                  <c:pt idx="52">
                    <c:v>Всего, в том числе:</c:v>
                  </c:pt>
                  <c:pt idx="53">
                    <c:v>Участник 1: управление ЖКХ мэрии города</c:v>
                  </c:pt>
                  <c:pt idx="54">
                    <c:v>Участник 4: подрядные организации</c:v>
                  </c:pt>
                  <c:pt idx="55">
                    <c:v>Участник 5: управление КС мэрии города</c:v>
                  </c:pt>
                  <c:pt idx="56">
                    <c:v>Всего, в том числе:</c:v>
                  </c:pt>
                  <c:pt idx="57">
                    <c:v>Участник 4: подрядные организации</c:v>
                  </c:pt>
                  <c:pt idx="58">
                    <c:v>Участник 5: управление КС мэрии города</c:v>
                  </c:pt>
                  <c:pt idx="59">
                    <c:v>Всего, в том числе:</c:v>
                  </c:pt>
                  <c:pt idx="60">
                    <c:v>Участник 4: подрядные организации</c:v>
                  </c:pt>
                  <c:pt idx="61">
                    <c:v>Участник 5: управление КС мэрии города</c:v>
                  </c:pt>
                  <c:pt idx="62">
                    <c:v>Всего, в том числе:</c:v>
                  </c:pt>
                  <c:pt idx="63">
                    <c:v>Мероприятия текущего периода</c:v>
                  </c:pt>
                  <c:pt idx="64">
                    <c:v>Кредиторская задолженность за предыдущий период</c:v>
                  </c:pt>
                  <c:pt idx="65">
                    <c:v>Участник 1: управление ЖКХ мэрии города</c:v>
                  </c:pt>
                  <c:pt idx="66">
                    <c:v>Участник 4: подрядные организации</c:v>
                  </c:pt>
                  <c:pt idx="67">
                    <c:v>Всего, в том числе:</c:v>
                  </c:pt>
                  <c:pt idx="68">
                    <c:v>Участник 1: управление ЖКХ мэрии города</c:v>
                  </c:pt>
                  <c:pt idx="69">
                    <c:v>Участник 4: подрядные организации</c:v>
                  </c:pt>
                  <c:pt idx="70">
                    <c:v>Всего, в том числе:</c:v>
                  </c:pt>
                  <c:pt idx="71">
                    <c:v>Участник 1: управление ЖКХ мэрии города</c:v>
                  </c:pt>
                  <c:pt idx="72">
                    <c:v>Участник 4: подрядные организации</c:v>
                  </c:pt>
                  <c:pt idx="73">
                    <c:v>Всего, в том числе:</c:v>
                  </c:pt>
                  <c:pt idx="74">
                    <c:v>Мероприятия текущего периода</c:v>
                  </c:pt>
                  <c:pt idx="75">
                    <c:v>Кредиторская задолженность за предыдущий период</c:v>
                  </c:pt>
                  <c:pt idx="76">
                    <c:v>Соисполнитель (участник 1): управление ЖКХ мэрии города</c:v>
                  </c:pt>
                  <c:pt idx="77">
                    <c:v>Участник 2: мэрия города</c:v>
                  </c:pt>
                  <c:pt idx="78">
                    <c:v>Участник 4 подрядные организации</c:v>
                  </c:pt>
                  <c:pt idx="79">
                    <c:v>3</c:v>
                  </c:pt>
                  <c:pt idx="80">
                    <c:v>Всего, в том числе:</c:v>
                  </c:pt>
                  <c:pt idx="81">
                    <c:v>Мероприятия текущего периода</c:v>
                  </c:pt>
                  <c:pt idx="82">
                    <c:v>Кредиторская задолженность за предыдущий период</c:v>
                  </c:pt>
                  <c:pt idx="83">
                    <c:v>Участник 1: управление ЖКХ мэрии города</c:v>
                  </c:pt>
                  <c:pt idx="84">
                    <c:v>Участник 2: мэрия города</c:v>
                  </c:pt>
                  <c:pt idx="85">
                    <c:v>Участник 4: подрядные организации</c:v>
                  </c:pt>
                  <c:pt idx="86">
                    <c:v>Всего, в том числе:</c:v>
                  </c:pt>
                  <c:pt idx="87">
                    <c:v>Участник 1: управление ЖКХ мэрии города</c:v>
                  </c:pt>
                  <c:pt idx="88">
                    <c:v>Участник 2: мэрия города</c:v>
                  </c:pt>
                  <c:pt idx="89">
                    <c:v>Участник 4: подрядные организации</c:v>
                  </c:pt>
                  <c:pt idx="90">
                    <c:v>Всего, в том числе:</c:v>
                  </c:pt>
                  <c:pt idx="91">
                    <c:v>Участник 1: управление ЖКХ мэрии города</c:v>
                  </c:pt>
                  <c:pt idx="92">
                    <c:v>Участник 2: мэрия города</c:v>
                  </c:pt>
                  <c:pt idx="93">
                    <c:v>Участник 4: подрядные организации</c:v>
                  </c:pt>
                  <c:pt idx="94">
                    <c:v>Всего, в том числе:</c:v>
                  </c:pt>
                  <c:pt idx="95">
                    <c:v>Участник 1: управление ЖКХ мэрии города</c:v>
                  </c:pt>
                  <c:pt idx="96">
                    <c:v>Участник 2: мэрия города</c:v>
                  </c:pt>
                  <c:pt idx="97">
                    <c:v>Участник 4: подрядные организации</c:v>
                  </c:pt>
                  <c:pt idx="98">
                    <c:v>Всего, в том числе:</c:v>
                  </c:pt>
                  <c:pt idx="99">
                    <c:v>Мероприятия текущего периода</c:v>
                  </c:pt>
                  <c:pt idx="100">
                    <c:v>Кредиторская задолженность за предыдущий период</c:v>
                  </c:pt>
                  <c:pt idx="101">
                    <c:v>Участник 1: управление ЖКХ мэрии города</c:v>
                  </c:pt>
                  <c:pt idx="102">
                    <c:v>Участник 4: подрядные организации</c:v>
                  </c:pt>
                  <c:pt idx="103">
                    <c:v>Всего, в том числе:</c:v>
                  </c:pt>
                  <c:pt idx="104">
                    <c:v>Участник 1: управление ЖКХ мэрии города</c:v>
                  </c:pt>
                  <c:pt idx="105">
                    <c:v>Участник 4: подрядные организации</c:v>
                  </c:pt>
                  <c:pt idx="106">
                    <c:v>Всего, в том числе:</c:v>
                  </c:pt>
                  <c:pt idx="107">
                    <c:v>Участник 1: управление ЖКХ мэрии города</c:v>
                  </c:pt>
                  <c:pt idx="108">
                    <c:v>Участник 4: подрядные организации</c:v>
                  </c:pt>
                  <c:pt idx="109">
                    <c:v>Всего, в том числе:</c:v>
                  </c:pt>
                  <c:pt idx="110">
                    <c:v>Участник 1: управление ЖКХ мэрии города</c:v>
                  </c:pt>
                  <c:pt idx="111">
                    <c:v>Участник 4: подрядные организации</c:v>
                  </c:pt>
                  <c:pt idx="112">
                    <c:v>3</c:v>
                  </c:pt>
                  <c:pt idx="113">
                    <c:v>Всего, в том числе:</c:v>
                  </c:pt>
                  <c:pt idx="114">
                    <c:v>Участник 1: управление ЖКХ мэрии города</c:v>
                  </c:pt>
                  <c:pt idx="115">
                    <c:v>Участник 4: подрядные организации</c:v>
                  </c:pt>
                  <c:pt idx="116">
                    <c:v>Всего, в том числе:</c:v>
                  </c:pt>
                  <c:pt idx="117">
                    <c:v>Участник 1: управление ЖКХ мэрии города</c:v>
                  </c:pt>
                  <c:pt idx="118">
                    <c:v>Участник 4: подрядные организации</c:v>
                  </c:pt>
                  <c:pt idx="119">
                    <c:v>Всего, в том числе:</c:v>
                  </c:pt>
                  <c:pt idx="120">
                    <c:v>Участник 1: управление ЖКХ мэрии города</c:v>
                  </c:pt>
                  <c:pt idx="121">
                    <c:v>Участник 4: подрядные организации</c:v>
                  </c:pt>
                  <c:pt idx="122">
                    <c:v>3</c:v>
                  </c:pt>
                  <c:pt idx="123">
                    <c:v>Всего, в том числе:</c:v>
                  </c:pt>
                  <c:pt idx="124">
                    <c:v>Мероприятия текущего периода</c:v>
                  </c:pt>
                  <c:pt idx="125">
                    <c:v>Кредиторская задолженность за предыдущий период</c:v>
                  </c:pt>
                  <c:pt idx="126">
                    <c:v>Соисполнитель (участник 1): управление ЖКХ мэрии города</c:v>
                  </c:pt>
                  <c:pt idx="127">
                    <c:v>Участник 2: мэрия города</c:v>
                  </c:pt>
                  <c:pt idx="128">
                    <c:v>Участник 3: МУП «Транспортная компания»</c:v>
                  </c:pt>
                  <c:pt idx="129">
                    <c:v>Участник 4: подрядные организации</c:v>
                  </c:pt>
                  <c:pt idx="130">
                    <c:v>Всего, в том числе:</c:v>
                  </c:pt>
                  <c:pt idx="131">
                    <c:v>Мероприятия текущего периода</c:v>
                  </c:pt>
                  <c:pt idx="132">
                    <c:v>Кредиторская задолженность за предыдущий период</c:v>
                  </c:pt>
                  <c:pt idx="133">
                    <c:v>Участник 1: управление ЖКХ мэрии города</c:v>
                  </c:pt>
                  <c:pt idx="134">
                    <c:v>Участник 3: МУП «Транспортная компания»</c:v>
                  </c:pt>
                  <c:pt idx="135">
                    <c:v>Участник 4: подрядные организации</c:v>
                  </c:pt>
                  <c:pt idx="136">
                    <c:v>Всего, в том числе:</c:v>
                  </c:pt>
                  <c:pt idx="137">
                    <c:v>Участник 1: управление ЖКХ мэрии города</c:v>
                  </c:pt>
                  <c:pt idx="138">
                    <c:v>Участник 3: МУП «Транспортная компания»</c:v>
                  </c:pt>
                  <c:pt idx="139">
                    <c:v>Всего, в том числе:</c:v>
                  </c:pt>
                  <c:pt idx="140">
                    <c:v>Участник 1: управление ЖКХ мэрии города</c:v>
                  </c:pt>
                  <c:pt idx="141">
                    <c:v>Участник 3: МУП «Транспортная компания»</c:v>
                  </c:pt>
                  <c:pt idx="142">
                    <c:v>Участник 4: подрядные организации</c:v>
                  </c:pt>
                  <c:pt idx="143">
                    <c:v>Всего, в том числе:</c:v>
                  </c:pt>
                  <c:pt idx="144">
                    <c:v>Мероприятия текущего периода</c:v>
                  </c:pt>
                  <c:pt idx="145">
                    <c:v>Кредиторская задолженность за предыдущий период</c:v>
                  </c:pt>
                  <c:pt idx="146">
                    <c:v>Участник 1: управление ЖКХ мэрии города</c:v>
                  </c:pt>
                  <c:pt idx="147">
                    <c:v>Участник 2: мэрия города</c:v>
                  </c:pt>
                  <c:pt idx="148">
                    <c:v>Участник 3: МУП «Транспортная компания»</c:v>
                  </c:pt>
                  <c:pt idx="149">
                    <c:v>Участник 4: подрядные организации</c:v>
                  </c:pt>
                  <c:pt idx="150">
                    <c:v>Всего, в том числе:</c:v>
                  </c:pt>
                  <c:pt idx="151">
                    <c:v>Участник 1: управление ЖКХ мэрии города</c:v>
                  </c:pt>
                  <c:pt idx="152">
                    <c:v>Участник 3: МУП «Транспортная компания»</c:v>
                  </c:pt>
                  <c:pt idx="153">
                    <c:v>Участник 4: подрядные организации</c:v>
                  </c:pt>
                  <c:pt idx="154">
                    <c:v>3</c:v>
                  </c:pt>
                  <c:pt idx="155">
                    <c:v>Всего, в том числе:</c:v>
                  </c:pt>
                  <c:pt idx="156">
                    <c:v>Участник 1: управление ЖКХ мэрии города</c:v>
                  </c:pt>
                  <c:pt idx="157">
                    <c:v>Участник 3: МУП «Транспортная компания»</c:v>
                  </c:pt>
                  <c:pt idx="158">
                    <c:v>Участник 4: подрядные организации</c:v>
                  </c:pt>
                  <c:pt idx="159">
                    <c:v>Всего, в том числе:</c:v>
                  </c:pt>
                  <c:pt idx="160">
                    <c:v>Участник 1: управление ЖКХ мэрии города</c:v>
                  </c:pt>
                  <c:pt idx="161">
                    <c:v>Участник 3: МУП «Транспортная компания»</c:v>
                  </c:pt>
                  <c:pt idx="162">
                    <c:v>Участник 4:  подрядные организации</c:v>
                  </c:pt>
                  <c:pt idx="163">
                    <c:v>Всего, в том числе:</c:v>
                  </c:pt>
                  <c:pt idx="164">
                    <c:v>Участник 1: управление ЖКХ мэрии города</c:v>
                  </c:pt>
                  <c:pt idx="165">
                    <c:v>Участник 2: мэрия города</c:v>
                  </c:pt>
                  <c:pt idx="166">
                    <c:v>Участник 3: МУП «Транспортная компания»</c:v>
                  </c:pt>
                  <c:pt idx="167">
                    <c:v>Участник 4: подрядные организации</c:v>
                  </c:pt>
                </c:lvl>
                <c:lvl>
                  <c:pt idx="0">
                    <c:v>2</c:v>
                  </c:pt>
                  <c:pt idx="1">
                    <c:v>Развитие транспортной системы в муниципальном образовании «Город Биробиджан» Еврейской автономной области в 2022-2024 годах</c:v>
                  </c:pt>
                  <c:pt idx="9">
                    <c:v>Развитие сети автомобильных дорог общего пользования местного значения муниципального образования «Город Биробиджан» Еврейской автономной области в 2022-2024 годах</c:v>
                  </c:pt>
                  <c:pt idx="15">
                    <c:v>Мероприятия по ремонту автомобильных дорог общего пользования местного значения муниципального образования «Город Биробиджан» Еврейской автономной области</c:v>
                  </c:pt>
                  <c:pt idx="24">
                    <c:v>2</c:v>
                  </c:pt>
                  <c:pt idx="45">
                    <c:v>Мероприятие 1.1.4</c:v>
                  </c:pt>
                  <c:pt idx="46">
                    <c:v>Разработка рабочей документации на ремонт автомобильных дорог муниципального образования «Город Биробиджан» Еврейской автономной области</c:v>
                  </c:pt>
                  <c:pt idx="49">
                    <c:v>Проведение диагностики автомобильных дорог муниципального образования «Город Биробиджан» Еврейской автономной области </c:v>
                  </c:pt>
                  <c:pt idx="55">
                    <c:v>- ул. Миллера</c:v>
                  </c:pt>
                  <c:pt idx="62">
                    <c:v>Ремонтно-эксплуатационное обслуживание ливневой канализации</c:v>
                  </c:pt>
                  <c:pt idx="67">
                    <c:v>Ремонт и обслуживание ливневой канализации </c:v>
                  </c:pt>
                  <c:pt idx="73">
                    <c:v>Повышение безопасности дорожного движения на автомобильных дорогах общего пользования местного значения в муниципальном образовании «Город Биробиджан» Еврейской автономной области в 2022-2024 годах</c:v>
                  </c:pt>
                  <c:pt idx="79">
                    <c:v>2</c:v>
                  </c:pt>
                  <c:pt idx="80">
                    <c:v>Мероприятия, направленные на повышение правового сознания и предупреждение опасного поведения участников дорожного движения</c:v>
                  </c:pt>
                  <c:pt idx="86">
                    <c:v>Проведение городского смотра-конкурса по профилактической работе предупреждения детского дорожно-транспортного травматизма в дошкольных образовательных учреждениях городского округа</c:v>
                  </c:pt>
                  <c:pt idx="90">
                    <c:v>Подготовка и участие городской команды во Всероссийском конкурсе юных инспекторов движения «Безопасное колесо»</c:v>
                  </c:pt>
                  <c:pt idx="94">
                    <c:v>Проведение социально-профилактических мероприятий по безопасности дорожного движения в образовательных учреждениях городского округа</c:v>
                  </c:pt>
                  <c:pt idx="98">
                    <c:v>Организационно-планировочные и инженерные мероприятия, направленные на организацию движения транспортных средств и пешеходов</c:v>
                  </c:pt>
                  <c:pt idx="103">
                    <c:v>Установка и замена дорожных знаков, информационных табличек</c:v>
                  </c:pt>
                  <c:pt idx="106">
                    <c:v>Нанесение дорожной разметки</c:v>
                  </c:pt>
                  <c:pt idx="109">
                    <c:v>Текущее содержание светофорных объектов</c:v>
                  </c:pt>
                  <c:pt idx="112">
                    <c:v>2</c:v>
                  </c:pt>
                  <c:pt idx="122">
                    <c:v>2</c:v>
                  </c:pt>
                  <c:pt idx="123">
                    <c:v>Развитие пассажирского транспорта в муниципальном образовании «Город Биробиджан» Еврейской автономной области в 2022-2024 годах</c:v>
                  </c:pt>
                  <c:pt idx="130">
                    <c:v>Создание условий для предоставления транспортных услуг населению и организации транспортного обслуживания населения городского округа </c:v>
                  </c:pt>
                  <c:pt idx="136">
                    <c:v>Предоставление субсидий на возмещение части затрат в связи с осуществлением перевозок пассажиров муниципальным автомобильным транспортом общего пользования на маршрутах городского сообщения          </c:v>
                  </c:pt>
                  <c:pt idx="139">
                    <c:v>Осуществление регулярных перевозок пассажиров и багажа автомобильным транспортом по регулируемым тарифам муниципального образования «Город Биробиджан» Еврейской автономной области по муниципальным маршрутам регулярных перевозок</c:v>
                  </c:pt>
                  <c:pt idx="143">
                    <c:v>Социальная помощь населению</c:v>
                  </c:pt>
                  <c:pt idx="154">
                    <c:v>2</c:v>
                  </c:pt>
                  <c:pt idx="163">
                    <c:v>Оказание услуг, связанных с предоставлением муниципальной услуги «Предоставление мер социальной поддержки по проезду на автомобильном транспорте общего пользования»</c:v>
                  </c:pt>
                </c:lvl>
                <c:lvl>
                  <c:pt idx="0">
                    <c:v>1</c:v>
                  </c:pt>
                  <c:pt idx="1">
                    <c:v>Муниципальная программа</c:v>
                  </c:pt>
                  <c:pt idx="9">
                    <c:v>Подпрограмма № 1</c:v>
                  </c:pt>
                  <c:pt idx="15">
                    <c:v>Основное мероприятие 1.1</c:v>
                  </c:pt>
                  <c:pt idx="24">
                    <c:v>1</c:v>
                  </c:pt>
                  <c:pt idx="46">
                    <c:v>Мероприятие 1.1.5</c:v>
                  </c:pt>
                  <c:pt idx="49">
                    <c:v>Мероприятие 1.1.6</c:v>
                  </c:pt>
                  <c:pt idx="62">
                    <c:v>Основное мероприятие 1.2</c:v>
                  </c:pt>
                  <c:pt idx="67">
                    <c:v>Мероприятие 1.2.1</c:v>
                  </c:pt>
                  <c:pt idx="73">
                    <c:v>Подпрограмма № 2</c:v>
                  </c:pt>
                  <c:pt idx="79">
                    <c:v>1</c:v>
                  </c:pt>
                  <c:pt idx="80">
                    <c:v>Основное мероприятие 2.1</c:v>
                  </c:pt>
                  <c:pt idx="86">
                    <c:v>Мероприятие 2.1.1</c:v>
                  </c:pt>
                  <c:pt idx="90">
                    <c:v>Мероприятие 2.1.2</c:v>
                  </c:pt>
                  <c:pt idx="94">
                    <c:v>Мероприятие 2.1.3</c:v>
                  </c:pt>
                  <c:pt idx="98">
                    <c:v>Основное мероприятие 2.2</c:v>
                  </c:pt>
                  <c:pt idx="103">
                    <c:v>Мероприятие 2.2.1</c:v>
                  </c:pt>
                  <c:pt idx="106">
                    <c:v>Мероприятие 2.2.2</c:v>
                  </c:pt>
                  <c:pt idx="109">
                    <c:v>Мероприятие 2.2.3</c:v>
                  </c:pt>
                  <c:pt idx="112">
                    <c:v>1</c:v>
                  </c:pt>
                  <c:pt idx="122">
                    <c:v>1</c:v>
                  </c:pt>
                  <c:pt idx="123">
                    <c:v>Подпрограмма № 3</c:v>
                  </c:pt>
                  <c:pt idx="130">
                    <c:v>Основное мероприятие 3.1</c:v>
                  </c:pt>
                  <c:pt idx="136">
                    <c:v>Мероприятие 3.1.1</c:v>
                  </c:pt>
                  <c:pt idx="143">
                    <c:v>Основное мероприятие 3.2</c:v>
                  </c:pt>
                  <c:pt idx="154">
                    <c:v>1</c:v>
                  </c:pt>
                  <c:pt idx="163">
                    <c:v>Мероприятие 3.2.4</c:v>
                  </c:pt>
                </c:lvl>
              </c:multiLvlStrCache>
            </c:multiLvlStrRef>
          </c:cat>
          <c:val>
            <c:numRef>
              <c:f>'Прил №3 гор бюд.'!$G$7:$G$175</c:f>
              <c:numCache>
                <c:ptCount val="168"/>
                <c:pt idx="0">
                  <c:v>7</c:v>
                </c:pt>
                <c:pt idx="1">
                  <c:v>68464</c:v>
                </c:pt>
                <c:pt idx="2">
                  <c:v>68464</c:v>
                </c:pt>
                <c:pt idx="3">
                  <c:v>0</c:v>
                </c:pt>
                <c:pt idx="4">
                  <c:v>66406.2</c:v>
                </c:pt>
                <c:pt idx="5">
                  <c:v>190</c:v>
                </c:pt>
                <c:pt idx="6">
                  <c:v>0</c:v>
                </c:pt>
                <c:pt idx="7">
                  <c:v>0</c:v>
                </c:pt>
                <c:pt idx="8">
                  <c:v>1867.8</c:v>
                </c:pt>
                <c:pt idx="9">
                  <c:v>15804</c:v>
                </c:pt>
                <c:pt idx="10">
                  <c:v>15804</c:v>
                </c:pt>
                <c:pt idx="11">
                  <c:v>0</c:v>
                </c:pt>
                <c:pt idx="12">
                  <c:v>13936.2</c:v>
                </c:pt>
                <c:pt idx="13">
                  <c:v>0</c:v>
                </c:pt>
                <c:pt idx="14">
                  <c:v>1867.8</c:v>
                </c:pt>
                <c:pt idx="15">
                  <c:v>11804</c:v>
                </c:pt>
                <c:pt idx="16">
                  <c:v>11804</c:v>
                </c:pt>
                <c:pt idx="17">
                  <c:v>0</c:v>
                </c:pt>
                <c:pt idx="18">
                  <c:v>9936.2</c:v>
                </c:pt>
                <c:pt idx="19">
                  <c:v>0</c:v>
                </c:pt>
                <c:pt idx="20">
                  <c:v>1867.8</c:v>
                </c:pt>
                <c:pt idx="21">
                  <c:v>8132.2</c:v>
                </c:pt>
                <c:pt idx="22">
                  <c:v>8132.2</c:v>
                </c:pt>
                <c:pt idx="23">
                  <c:v>0</c:v>
                </c:pt>
                <c:pt idx="24">
                  <c:v>7</c:v>
                </c:pt>
                <c:pt idx="25">
                  <c:v>1804</c:v>
                </c:pt>
                <c:pt idx="26">
                  <c:v>1804</c:v>
                </c:pt>
                <c:pt idx="27">
                  <c:v>0</c:v>
                </c:pt>
                <c:pt idx="28">
                  <c:v>1867.8</c:v>
                </c:pt>
                <c:pt idx="29">
                  <c:v>0</c:v>
                </c:pt>
                <c:pt idx="30">
                  <c:v>0</c:v>
                </c:pt>
                <c:pt idx="31">
                  <c:v>1867.8</c:v>
                </c:pt>
                <c:pt idx="32">
                  <c:v>1867.8</c:v>
                </c:pt>
                <c:pt idx="33">
                  <c:v>0</c:v>
                </c:pt>
                <c:pt idx="34">
                  <c:v>1867.8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1867.8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4000</c:v>
                </c:pt>
                <c:pt idx="63">
                  <c:v>4000</c:v>
                </c:pt>
                <c:pt idx="64">
                  <c:v>0</c:v>
                </c:pt>
                <c:pt idx="65">
                  <c:v>4000</c:v>
                </c:pt>
                <c:pt idx="66">
                  <c:v>0</c:v>
                </c:pt>
                <c:pt idx="67">
                  <c:v>3400</c:v>
                </c:pt>
                <c:pt idx="68">
                  <c:v>3400</c:v>
                </c:pt>
                <c:pt idx="69">
                  <c:v>0</c:v>
                </c:pt>
                <c:pt idx="70">
                  <c:v>600</c:v>
                </c:pt>
                <c:pt idx="71">
                  <c:v>600</c:v>
                </c:pt>
                <c:pt idx="72">
                  <c:v>0</c:v>
                </c:pt>
                <c:pt idx="73">
                  <c:v>6190</c:v>
                </c:pt>
                <c:pt idx="74">
                  <c:v>6190</c:v>
                </c:pt>
                <c:pt idx="75">
                  <c:v>0</c:v>
                </c:pt>
                <c:pt idx="76">
                  <c:v>6110</c:v>
                </c:pt>
                <c:pt idx="77">
                  <c:v>80</c:v>
                </c:pt>
                <c:pt idx="78">
                  <c:v>0</c:v>
                </c:pt>
                <c:pt idx="79">
                  <c:v>7</c:v>
                </c:pt>
                <c:pt idx="80">
                  <c:v>80</c:v>
                </c:pt>
                <c:pt idx="81">
                  <c:v>80</c:v>
                </c:pt>
                <c:pt idx="82">
                  <c:v>0</c:v>
                </c:pt>
                <c:pt idx="83">
                  <c:v>0</c:v>
                </c:pt>
                <c:pt idx="84">
                  <c:v>80</c:v>
                </c:pt>
                <c:pt idx="85">
                  <c:v>0</c:v>
                </c:pt>
                <c:pt idx="86">
                  <c:v>20</c:v>
                </c:pt>
                <c:pt idx="87">
                  <c:v>0</c:v>
                </c:pt>
                <c:pt idx="88">
                  <c:v>20</c:v>
                </c:pt>
                <c:pt idx="89">
                  <c:v>0</c:v>
                </c:pt>
                <c:pt idx="90">
                  <c:v>50</c:v>
                </c:pt>
                <c:pt idx="91">
                  <c:v>0</c:v>
                </c:pt>
                <c:pt idx="92">
                  <c:v>50</c:v>
                </c:pt>
                <c:pt idx="93">
                  <c:v>0</c:v>
                </c:pt>
                <c:pt idx="94">
                  <c:v>10</c:v>
                </c:pt>
                <c:pt idx="95">
                  <c:v>0</c:v>
                </c:pt>
                <c:pt idx="96">
                  <c:v>10</c:v>
                </c:pt>
                <c:pt idx="97">
                  <c:v>0</c:v>
                </c:pt>
                <c:pt idx="98">
                  <c:v>6110</c:v>
                </c:pt>
                <c:pt idx="99">
                  <c:v>6110</c:v>
                </c:pt>
                <c:pt idx="100">
                  <c:v>0</c:v>
                </c:pt>
                <c:pt idx="101">
                  <c:v>6110</c:v>
                </c:pt>
                <c:pt idx="102">
                  <c:v>0</c:v>
                </c:pt>
                <c:pt idx="103">
                  <c:v>800</c:v>
                </c:pt>
                <c:pt idx="104">
                  <c:v>800</c:v>
                </c:pt>
                <c:pt idx="105">
                  <c:v>0</c:v>
                </c:pt>
                <c:pt idx="106">
                  <c:v>2300</c:v>
                </c:pt>
                <c:pt idx="107">
                  <c:v>2300</c:v>
                </c:pt>
                <c:pt idx="108">
                  <c:v>0</c:v>
                </c:pt>
                <c:pt idx="109">
                  <c:v>1500</c:v>
                </c:pt>
                <c:pt idx="110">
                  <c:v>1500</c:v>
                </c:pt>
                <c:pt idx="111">
                  <c:v>0</c:v>
                </c:pt>
                <c:pt idx="112">
                  <c:v>7</c:v>
                </c:pt>
                <c:pt idx="113">
                  <c:v>600</c:v>
                </c:pt>
                <c:pt idx="114">
                  <c:v>600</c:v>
                </c:pt>
                <c:pt idx="115">
                  <c:v>0</c:v>
                </c:pt>
                <c:pt idx="116">
                  <c:v>650</c:v>
                </c:pt>
                <c:pt idx="117">
                  <c:v>650</c:v>
                </c:pt>
                <c:pt idx="118">
                  <c:v>0</c:v>
                </c:pt>
                <c:pt idx="119">
                  <c:v>260</c:v>
                </c:pt>
                <c:pt idx="120">
                  <c:v>260</c:v>
                </c:pt>
                <c:pt idx="121">
                  <c:v>0</c:v>
                </c:pt>
                <c:pt idx="122">
                  <c:v>7</c:v>
                </c:pt>
                <c:pt idx="123">
                  <c:v>46470</c:v>
                </c:pt>
                <c:pt idx="124">
                  <c:v>46470</c:v>
                </c:pt>
                <c:pt idx="125">
                  <c:v>0</c:v>
                </c:pt>
                <c:pt idx="126">
                  <c:v>46360</c:v>
                </c:pt>
                <c:pt idx="127">
                  <c:v>110</c:v>
                </c:pt>
                <c:pt idx="128">
                  <c:v>0</c:v>
                </c:pt>
                <c:pt idx="129">
                  <c:v>0</c:v>
                </c:pt>
                <c:pt idx="130">
                  <c:v>24100</c:v>
                </c:pt>
                <c:pt idx="131">
                  <c:v>24100</c:v>
                </c:pt>
                <c:pt idx="132">
                  <c:v>0</c:v>
                </c:pt>
                <c:pt idx="133">
                  <c:v>24100</c:v>
                </c:pt>
                <c:pt idx="134">
                  <c:v>0</c:v>
                </c:pt>
                <c:pt idx="135">
                  <c:v>0</c:v>
                </c:pt>
                <c:pt idx="136">
                  <c:v>24000</c:v>
                </c:pt>
                <c:pt idx="137">
                  <c:v>24000</c:v>
                </c:pt>
                <c:pt idx="138">
                  <c:v>0</c:v>
                </c:pt>
                <c:pt idx="139">
                  <c:v>100</c:v>
                </c:pt>
                <c:pt idx="140">
                  <c:v>100</c:v>
                </c:pt>
                <c:pt idx="141">
                  <c:v>0</c:v>
                </c:pt>
                <c:pt idx="142">
                  <c:v>0</c:v>
                </c:pt>
                <c:pt idx="143">
                  <c:v>22370</c:v>
                </c:pt>
                <c:pt idx="144">
                  <c:v>22370</c:v>
                </c:pt>
                <c:pt idx="145">
                  <c:v>0</c:v>
                </c:pt>
                <c:pt idx="146">
                  <c:v>22260</c:v>
                </c:pt>
                <c:pt idx="147">
                  <c:v>110</c:v>
                </c:pt>
                <c:pt idx="148">
                  <c:v>0</c:v>
                </c:pt>
                <c:pt idx="149">
                  <c:v>0</c:v>
                </c:pt>
                <c:pt idx="150">
                  <c:v>1200</c:v>
                </c:pt>
                <c:pt idx="151">
                  <c:v>1200</c:v>
                </c:pt>
                <c:pt idx="152">
                  <c:v>0</c:v>
                </c:pt>
                <c:pt idx="153">
                  <c:v>0</c:v>
                </c:pt>
                <c:pt idx="154">
                  <c:v>7</c:v>
                </c:pt>
                <c:pt idx="155">
                  <c:v>20000</c:v>
                </c:pt>
                <c:pt idx="156">
                  <c:v>20000</c:v>
                </c:pt>
                <c:pt idx="157">
                  <c:v>0</c:v>
                </c:pt>
                <c:pt idx="158">
                  <c:v>0</c:v>
                </c:pt>
                <c:pt idx="159">
                  <c:v>1060</c:v>
                </c:pt>
                <c:pt idx="160">
                  <c:v>1060</c:v>
                </c:pt>
                <c:pt idx="161">
                  <c:v>0</c:v>
                </c:pt>
                <c:pt idx="162">
                  <c:v>0</c:v>
                </c:pt>
                <c:pt idx="163">
                  <c:v>110</c:v>
                </c:pt>
                <c:pt idx="164">
                  <c:v>0</c:v>
                </c:pt>
                <c:pt idx="165">
                  <c:v>110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</c:ser>
        <c:axId val="22268056"/>
        <c:axId val="66194777"/>
      </c:barChart>
      <c:catAx>
        <c:axId val="22268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194777"/>
        <c:crosses val="autoZero"/>
        <c:auto val="1"/>
        <c:lblOffset val="100"/>
        <c:tickLblSkip val="5"/>
        <c:noMultiLvlLbl val="0"/>
      </c:catAx>
      <c:valAx>
        <c:axId val="661947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680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725"/>
          <c:y val="0.416"/>
          <c:w val="0.32375"/>
          <c:h val="0.24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7"/>
  <sheetViews>
    <sheetView view="pageBreakPreview" zoomScaleSheetLayoutView="100" workbookViewId="0" topLeftCell="A56">
      <selection activeCell="B64" sqref="B64:B66"/>
    </sheetView>
  </sheetViews>
  <sheetFormatPr defaultColWidth="9.140625" defaultRowHeight="15"/>
  <cols>
    <col min="1" max="1" width="30.8515625" style="18" customWidth="1"/>
    <col min="2" max="2" width="61.28125" style="18" customWidth="1"/>
    <col min="3" max="3" width="50.7109375" style="18" customWidth="1"/>
    <col min="4" max="7" width="12.7109375" style="18" customWidth="1"/>
    <col min="8" max="8" width="10.7109375" style="4" customWidth="1"/>
    <col min="9" max="9" width="15.140625" style="4" customWidth="1"/>
    <col min="10" max="16384" width="9.140625" style="4" customWidth="1"/>
  </cols>
  <sheetData>
    <row r="1" spans="1:9" ht="115.5" customHeight="1">
      <c r="A1" s="6"/>
      <c r="B1" s="7"/>
      <c r="C1" s="6"/>
      <c r="D1" s="43" t="s">
        <v>102</v>
      </c>
      <c r="E1" s="43"/>
      <c r="F1" s="43"/>
      <c r="G1" s="43"/>
      <c r="H1" s="8"/>
      <c r="I1" s="8"/>
    </row>
    <row r="3" spans="1:7" ht="18.75">
      <c r="A3" s="44" t="s">
        <v>40</v>
      </c>
      <c r="B3" s="44"/>
      <c r="C3" s="44"/>
      <c r="D3" s="44"/>
      <c r="E3" s="44"/>
      <c r="F3" s="44"/>
      <c r="G3" s="44"/>
    </row>
    <row r="5" spans="1:7" ht="21" customHeight="1">
      <c r="A5" s="38" t="s">
        <v>0</v>
      </c>
      <c r="B5" s="38" t="s">
        <v>55</v>
      </c>
      <c r="C5" s="38" t="s">
        <v>36</v>
      </c>
      <c r="D5" s="38" t="s">
        <v>37</v>
      </c>
      <c r="E5" s="38"/>
      <c r="F5" s="38"/>
      <c r="G5" s="38"/>
    </row>
    <row r="6" spans="1:7" ht="35.25" customHeight="1">
      <c r="A6" s="38"/>
      <c r="B6" s="38"/>
      <c r="C6" s="38"/>
      <c r="D6" s="14" t="s">
        <v>1</v>
      </c>
      <c r="E6" s="14" t="s">
        <v>62</v>
      </c>
      <c r="F6" s="14" t="s">
        <v>63</v>
      </c>
      <c r="G6" s="14" t="s">
        <v>64</v>
      </c>
    </row>
    <row r="7" spans="1:7" s="13" customFormat="1" ht="1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</row>
    <row r="8" spans="1:7" ht="17.25" customHeight="1">
      <c r="A8" s="35" t="s">
        <v>2</v>
      </c>
      <c r="B8" s="35" t="s">
        <v>85</v>
      </c>
      <c r="C8" s="1" t="s">
        <v>56</v>
      </c>
      <c r="D8" s="5">
        <f aca="true" t="shared" si="0" ref="D8:D28">SUM(E8:G8)</f>
        <v>185587.7</v>
      </c>
      <c r="E8" s="5">
        <f aca="true" t="shared" si="1" ref="E8:G9">E17+E81+E131</f>
        <v>48659.7</v>
      </c>
      <c r="F8" s="5">
        <f t="shared" si="1"/>
        <v>68464</v>
      </c>
      <c r="G8" s="5">
        <f t="shared" si="1"/>
        <v>68464</v>
      </c>
    </row>
    <row r="9" spans="1:7" ht="17.25" customHeight="1">
      <c r="A9" s="36"/>
      <c r="B9" s="36"/>
      <c r="C9" s="1" t="s">
        <v>121</v>
      </c>
      <c r="D9" s="5">
        <f t="shared" si="0"/>
        <v>185587.7</v>
      </c>
      <c r="E9" s="5">
        <f t="shared" si="1"/>
        <v>48659.7</v>
      </c>
      <c r="F9" s="5">
        <f t="shared" si="1"/>
        <v>68464</v>
      </c>
      <c r="G9" s="5">
        <f t="shared" si="1"/>
        <v>68464</v>
      </c>
    </row>
    <row r="10" spans="1:7" ht="17.25" customHeight="1">
      <c r="A10" s="36"/>
      <c r="B10" s="36"/>
      <c r="C10" s="1" t="s">
        <v>42</v>
      </c>
      <c r="D10" s="5">
        <f t="shared" si="0"/>
        <v>31.2</v>
      </c>
      <c r="E10" s="5">
        <f>E19</f>
        <v>31.2</v>
      </c>
      <c r="F10" s="5">
        <f>F19</f>
        <v>0</v>
      </c>
      <c r="G10" s="5">
        <f>G19</f>
        <v>0</v>
      </c>
    </row>
    <row r="11" spans="1:7" ht="31.5" customHeight="1">
      <c r="A11" s="36"/>
      <c r="B11" s="36"/>
      <c r="C11" s="16" t="s">
        <v>47</v>
      </c>
      <c r="D11" s="5">
        <f t="shared" si="0"/>
        <v>180104.8</v>
      </c>
      <c r="E11" s="5">
        <f>E20+E84+E134</f>
        <v>47046.899999999994</v>
      </c>
      <c r="F11" s="5">
        <f>F20+F84+F134</f>
        <v>66651.7</v>
      </c>
      <c r="G11" s="5">
        <f>G20+G84+G134</f>
        <v>66406.2</v>
      </c>
    </row>
    <row r="12" spans="1:7" ht="17.25" customHeight="1" hidden="1">
      <c r="A12" s="36"/>
      <c r="B12" s="36"/>
      <c r="C12" s="1" t="s">
        <v>76</v>
      </c>
      <c r="D12" s="5">
        <f t="shared" si="0"/>
        <v>0</v>
      </c>
      <c r="E12" s="5">
        <v>0</v>
      </c>
      <c r="F12" s="5">
        <v>0</v>
      </c>
      <c r="G12" s="5">
        <v>0</v>
      </c>
    </row>
    <row r="13" spans="1:7" ht="17.25" customHeight="1">
      <c r="A13" s="36"/>
      <c r="B13" s="36"/>
      <c r="C13" s="1" t="s">
        <v>96</v>
      </c>
      <c r="D13" s="5">
        <f t="shared" si="0"/>
        <v>570</v>
      </c>
      <c r="E13" s="5">
        <f>E85+E135</f>
        <v>190</v>
      </c>
      <c r="F13" s="5">
        <f>F85+F135</f>
        <v>190</v>
      </c>
      <c r="G13" s="5">
        <f>G85+G135</f>
        <v>190</v>
      </c>
    </row>
    <row r="14" spans="1:7" ht="17.25" customHeight="1">
      <c r="A14" s="36"/>
      <c r="B14" s="36"/>
      <c r="C14" s="1" t="s">
        <v>97</v>
      </c>
      <c r="D14" s="5">
        <f t="shared" si="0"/>
        <v>0</v>
      </c>
      <c r="E14" s="5">
        <v>0</v>
      </c>
      <c r="F14" s="5">
        <v>0</v>
      </c>
      <c r="G14" s="5">
        <v>0</v>
      </c>
    </row>
    <row r="15" spans="1:7" ht="17.25" customHeight="1">
      <c r="A15" s="36"/>
      <c r="B15" s="36"/>
      <c r="C15" s="1" t="s">
        <v>98</v>
      </c>
      <c r="D15" s="5">
        <f t="shared" si="0"/>
        <v>0</v>
      </c>
      <c r="E15" s="5">
        <v>0</v>
      </c>
      <c r="F15" s="5">
        <v>0</v>
      </c>
      <c r="G15" s="5">
        <v>0</v>
      </c>
    </row>
    <row r="16" spans="1:7" ht="17.25" customHeight="1">
      <c r="A16" s="37"/>
      <c r="B16" s="37"/>
      <c r="C16" s="1" t="s">
        <v>108</v>
      </c>
      <c r="D16" s="5">
        <f t="shared" si="0"/>
        <v>4912.900000000001</v>
      </c>
      <c r="E16" s="5">
        <f>E22</f>
        <v>1422.8</v>
      </c>
      <c r="F16" s="5">
        <f>F22</f>
        <v>1622.3000000000002</v>
      </c>
      <c r="G16" s="5">
        <f>G22</f>
        <v>1867.8</v>
      </c>
    </row>
    <row r="17" spans="1:7" ht="17.25" customHeight="1">
      <c r="A17" s="35" t="s">
        <v>43</v>
      </c>
      <c r="B17" s="35" t="s">
        <v>86</v>
      </c>
      <c r="C17" s="1" t="s">
        <v>56</v>
      </c>
      <c r="D17" s="5">
        <f t="shared" si="0"/>
        <v>47412</v>
      </c>
      <c r="E17" s="5">
        <f>E18</f>
        <v>15804</v>
      </c>
      <c r="F17" s="5">
        <f>F18</f>
        <v>15804</v>
      </c>
      <c r="G17" s="5">
        <f>G18</f>
        <v>15804</v>
      </c>
    </row>
    <row r="18" spans="1:7" ht="15">
      <c r="A18" s="36"/>
      <c r="B18" s="36"/>
      <c r="C18" s="1" t="s">
        <v>121</v>
      </c>
      <c r="D18" s="5">
        <f t="shared" si="0"/>
        <v>47412</v>
      </c>
      <c r="E18" s="5">
        <f>(E20+E22)</f>
        <v>15804</v>
      </c>
      <c r="F18" s="5">
        <f>(F20+F22)</f>
        <v>15804</v>
      </c>
      <c r="G18" s="5">
        <f>(G20+G22)</f>
        <v>15804</v>
      </c>
    </row>
    <row r="19" spans="1:7" ht="18" customHeight="1">
      <c r="A19" s="36"/>
      <c r="B19" s="36"/>
      <c r="C19" s="1" t="s">
        <v>42</v>
      </c>
      <c r="D19" s="5">
        <f t="shared" si="0"/>
        <v>31.2</v>
      </c>
      <c r="E19" s="5">
        <f>E25</f>
        <v>31.2</v>
      </c>
      <c r="F19" s="5">
        <f>F25</f>
        <v>0</v>
      </c>
      <c r="G19" s="5">
        <f>G25</f>
        <v>0</v>
      </c>
    </row>
    <row r="20" spans="1:7" ht="30" customHeight="1">
      <c r="A20" s="36"/>
      <c r="B20" s="36"/>
      <c r="C20" s="16" t="s">
        <v>48</v>
      </c>
      <c r="D20" s="5">
        <f t="shared" si="0"/>
        <v>42499.100000000006</v>
      </c>
      <c r="E20" s="5">
        <f>E26+E73</f>
        <v>14381.2</v>
      </c>
      <c r="F20" s="5">
        <f>F26+F73</f>
        <v>14181.7</v>
      </c>
      <c r="G20" s="5">
        <f>G26+G73</f>
        <v>13936.2</v>
      </c>
    </row>
    <row r="21" spans="1:7" ht="17.25" customHeight="1">
      <c r="A21" s="36"/>
      <c r="B21" s="36"/>
      <c r="C21" s="1" t="s">
        <v>98</v>
      </c>
      <c r="D21" s="5">
        <f t="shared" si="0"/>
        <v>0</v>
      </c>
      <c r="E21" s="5">
        <v>0</v>
      </c>
      <c r="F21" s="5">
        <v>0</v>
      </c>
      <c r="G21" s="5">
        <v>0</v>
      </c>
    </row>
    <row r="22" spans="1:7" ht="17.25" customHeight="1">
      <c r="A22" s="37"/>
      <c r="B22" s="37"/>
      <c r="C22" s="1" t="s">
        <v>108</v>
      </c>
      <c r="D22" s="5">
        <f t="shared" si="0"/>
        <v>4912.900000000001</v>
      </c>
      <c r="E22" s="5">
        <f>E28</f>
        <v>1422.8</v>
      </c>
      <c r="F22" s="5">
        <f>F28</f>
        <v>1622.3000000000002</v>
      </c>
      <c r="G22" s="5">
        <f>G28</f>
        <v>1867.8</v>
      </c>
    </row>
    <row r="23" spans="1:7" ht="17.25" customHeight="1">
      <c r="A23" s="35" t="s">
        <v>3</v>
      </c>
      <c r="B23" s="35" t="s">
        <v>84</v>
      </c>
      <c r="C23" s="17" t="s">
        <v>56</v>
      </c>
      <c r="D23" s="5">
        <f t="shared" si="0"/>
        <v>35412</v>
      </c>
      <c r="E23" s="5">
        <f>E24</f>
        <v>11804</v>
      </c>
      <c r="F23" s="5">
        <f>F24</f>
        <v>11804</v>
      </c>
      <c r="G23" s="5">
        <f>G24</f>
        <v>11804</v>
      </c>
    </row>
    <row r="24" spans="1:7" ht="17.25" customHeight="1">
      <c r="A24" s="36"/>
      <c r="B24" s="36"/>
      <c r="C24" s="17" t="s">
        <v>121</v>
      </c>
      <c r="D24" s="5">
        <f t="shared" si="0"/>
        <v>35412</v>
      </c>
      <c r="E24" s="5">
        <f>(E26+E28)</f>
        <v>11804</v>
      </c>
      <c r="F24" s="5">
        <f>(F26+F28)</f>
        <v>11804</v>
      </c>
      <c r="G24" s="5">
        <f>(G26+G28)</f>
        <v>11804</v>
      </c>
    </row>
    <row r="25" spans="1:7" ht="17.25" customHeight="1">
      <c r="A25" s="36"/>
      <c r="B25" s="36"/>
      <c r="C25" s="17" t="s">
        <v>42</v>
      </c>
      <c r="D25" s="5">
        <f t="shared" si="0"/>
        <v>31.2</v>
      </c>
      <c r="E25" s="5">
        <f>E50</f>
        <v>31.2</v>
      </c>
      <c r="F25" s="5">
        <f>F61</f>
        <v>0</v>
      </c>
      <c r="G25" s="5">
        <f>G61</f>
        <v>0</v>
      </c>
    </row>
    <row r="26" spans="1:7" ht="17.25" customHeight="1">
      <c r="A26" s="36"/>
      <c r="B26" s="36"/>
      <c r="C26" s="17" t="s">
        <v>49</v>
      </c>
      <c r="D26" s="5">
        <f t="shared" si="0"/>
        <v>30499.100000000002</v>
      </c>
      <c r="E26" s="5">
        <f>E30+E34+E37+E61</f>
        <v>10381.2</v>
      </c>
      <c r="F26" s="5">
        <f>F30+F34</f>
        <v>10181.7</v>
      </c>
      <c r="G26" s="5">
        <f>G30+G34</f>
        <v>9936.2</v>
      </c>
    </row>
    <row r="27" spans="1:7" ht="17.25" customHeight="1">
      <c r="A27" s="36"/>
      <c r="B27" s="36"/>
      <c r="C27" s="17" t="s">
        <v>98</v>
      </c>
      <c r="D27" s="5">
        <f t="shared" si="0"/>
        <v>0</v>
      </c>
      <c r="E27" s="5">
        <v>0</v>
      </c>
      <c r="F27" s="5">
        <v>0</v>
      </c>
      <c r="G27" s="5">
        <v>0</v>
      </c>
    </row>
    <row r="28" spans="1:7" ht="17.25" customHeight="1">
      <c r="A28" s="37"/>
      <c r="B28" s="37"/>
      <c r="C28" s="17" t="s">
        <v>108</v>
      </c>
      <c r="D28" s="5">
        <f t="shared" si="0"/>
        <v>4912.900000000001</v>
      </c>
      <c r="E28" s="5">
        <f>E39+E56+E59</f>
        <v>1422.8</v>
      </c>
      <c r="F28" s="5">
        <f>F39</f>
        <v>1622.3000000000002</v>
      </c>
      <c r="G28" s="5">
        <f>G39</f>
        <v>1867.8</v>
      </c>
    </row>
    <row r="29" spans="1:7" ht="30" customHeight="1">
      <c r="A29" s="39" t="s">
        <v>19</v>
      </c>
      <c r="B29" s="39" t="s">
        <v>104</v>
      </c>
      <c r="C29" s="17" t="s">
        <v>56</v>
      </c>
      <c r="D29" s="5">
        <f>E29+F29+G29</f>
        <v>26055.9</v>
      </c>
      <c r="E29" s="5">
        <f>E30+E31</f>
        <v>9546</v>
      </c>
      <c r="F29" s="5">
        <f>F30+F31</f>
        <v>8377.7</v>
      </c>
      <c r="G29" s="5">
        <f>G30+G31</f>
        <v>8132.2</v>
      </c>
    </row>
    <row r="30" spans="1:7" ht="33.75" customHeight="1">
      <c r="A30" s="39"/>
      <c r="B30" s="39"/>
      <c r="C30" s="17" t="s">
        <v>49</v>
      </c>
      <c r="D30" s="5">
        <f>E30+F30+G30</f>
        <v>26055.9</v>
      </c>
      <c r="E30" s="5">
        <f>10000-1757+303+1000</f>
        <v>9546</v>
      </c>
      <c r="F30" s="5">
        <f>10000-1622.3</f>
        <v>8377.7</v>
      </c>
      <c r="G30" s="5">
        <f>10000-1867.8</f>
        <v>8132.2</v>
      </c>
    </row>
    <row r="31" spans="1:7" ht="48" customHeight="1">
      <c r="A31" s="39"/>
      <c r="B31" s="39"/>
      <c r="C31" s="17" t="s">
        <v>98</v>
      </c>
      <c r="D31" s="5">
        <f>SUM(E31:G31)</f>
        <v>0</v>
      </c>
      <c r="E31" s="5">
        <v>0</v>
      </c>
      <c r="F31" s="5">
        <v>0</v>
      </c>
      <c r="G31" s="5">
        <v>0</v>
      </c>
    </row>
    <row r="32" spans="1:7" ht="15" customHeight="1">
      <c r="A32" s="15">
        <v>1</v>
      </c>
      <c r="B32" s="15">
        <v>2</v>
      </c>
      <c r="C32" s="15">
        <v>3</v>
      </c>
      <c r="D32" s="19">
        <v>4</v>
      </c>
      <c r="E32" s="19">
        <v>5</v>
      </c>
      <c r="F32" s="19">
        <v>6</v>
      </c>
      <c r="G32" s="19">
        <v>7</v>
      </c>
    </row>
    <row r="33" spans="1:7" s="12" customFormat="1" ht="31.5" customHeight="1">
      <c r="A33" s="39" t="s">
        <v>20</v>
      </c>
      <c r="B33" s="39" t="s">
        <v>105</v>
      </c>
      <c r="C33" s="17" t="s">
        <v>56</v>
      </c>
      <c r="D33" s="5">
        <f>E33+F33+G33</f>
        <v>4412</v>
      </c>
      <c r="E33" s="5">
        <f>E34+E35</f>
        <v>804</v>
      </c>
      <c r="F33" s="5">
        <f>F34+F35</f>
        <v>1804</v>
      </c>
      <c r="G33" s="5">
        <f>G34+G35</f>
        <v>1804</v>
      </c>
    </row>
    <row r="34" spans="1:7" ht="31.5" customHeight="1">
      <c r="A34" s="39"/>
      <c r="B34" s="39"/>
      <c r="C34" s="17" t="s">
        <v>49</v>
      </c>
      <c r="D34" s="5">
        <f>E34+F34+G34</f>
        <v>4412</v>
      </c>
      <c r="E34" s="5">
        <f>1804-1000</f>
        <v>804</v>
      </c>
      <c r="F34" s="5">
        <v>1804</v>
      </c>
      <c r="G34" s="5">
        <v>1804</v>
      </c>
    </row>
    <row r="35" spans="1:7" ht="31.5" customHeight="1">
      <c r="A35" s="39"/>
      <c r="B35" s="39"/>
      <c r="C35" s="17" t="s">
        <v>98</v>
      </c>
      <c r="D35" s="5">
        <f>SUM(E35:G35)</f>
        <v>0</v>
      </c>
      <c r="E35" s="5">
        <v>0</v>
      </c>
      <c r="F35" s="5">
        <v>0</v>
      </c>
      <c r="G35" s="5">
        <v>0</v>
      </c>
    </row>
    <row r="36" spans="1:7" ht="21" customHeight="1">
      <c r="A36" s="39" t="s">
        <v>106</v>
      </c>
      <c r="B36" s="39" t="s">
        <v>128</v>
      </c>
      <c r="C36" s="17" t="s">
        <v>56</v>
      </c>
      <c r="D36" s="5">
        <f>E36+F36+G36</f>
        <v>4858.1</v>
      </c>
      <c r="E36" s="5">
        <f>E38+E39+E37</f>
        <v>1368</v>
      </c>
      <c r="F36" s="5">
        <f>F38+F39</f>
        <v>1622.3000000000002</v>
      </c>
      <c r="G36" s="5">
        <f>G38+G39</f>
        <v>1867.8</v>
      </c>
    </row>
    <row r="37" spans="1:7" ht="21" customHeight="1">
      <c r="A37" s="39"/>
      <c r="B37" s="39"/>
      <c r="C37" s="17" t="s">
        <v>49</v>
      </c>
      <c r="D37" s="5">
        <f>E37+F37+G37</f>
        <v>31.2</v>
      </c>
      <c r="E37" s="5">
        <f>0+31.2</f>
        <v>31.2</v>
      </c>
      <c r="F37" s="5">
        <v>0</v>
      </c>
      <c r="G37" s="5">
        <v>0</v>
      </c>
    </row>
    <row r="38" spans="1:7" ht="21" customHeight="1">
      <c r="A38" s="39"/>
      <c r="B38" s="39"/>
      <c r="C38" s="17" t="s">
        <v>98</v>
      </c>
      <c r="D38" s="5">
        <f>E38+F38+G38</f>
        <v>0</v>
      </c>
      <c r="E38" s="5">
        <v>0</v>
      </c>
      <c r="F38" s="5">
        <v>0</v>
      </c>
      <c r="G38" s="5">
        <v>0</v>
      </c>
    </row>
    <row r="39" spans="1:7" ht="21" customHeight="1">
      <c r="A39" s="39"/>
      <c r="B39" s="39"/>
      <c r="C39" s="16" t="s">
        <v>108</v>
      </c>
      <c r="D39" s="5">
        <f>SUM(E39:G39)</f>
        <v>4826.900000000001</v>
      </c>
      <c r="E39" s="5">
        <f>306.1+1450.9-80-6-303-31.2</f>
        <v>1336.8</v>
      </c>
      <c r="F39" s="5">
        <f>612.2+1010.1</f>
        <v>1622.3000000000002</v>
      </c>
      <c r="G39" s="5">
        <f>918.3+949.5</f>
        <v>1867.8</v>
      </c>
    </row>
    <row r="40" spans="1:7" ht="25.5" customHeight="1">
      <c r="A40" s="39"/>
      <c r="B40" s="39" t="s">
        <v>129</v>
      </c>
      <c r="C40" s="17" t="s">
        <v>56</v>
      </c>
      <c r="D40" s="5">
        <f>E40+F40+G40</f>
        <v>4826.900000000001</v>
      </c>
      <c r="E40" s="5">
        <f>E41+E42</f>
        <v>1336.8</v>
      </c>
      <c r="F40" s="5">
        <f>F41+F42</f>
        <v>1622.3000000000002</v>
      </c>
      <c r="G40" s="5">
        <f>G41+G42</f>
        <v>1867.8</v>
      </c>
    </row>
    <row r="41" spans="1:7" ht="25.5" customHeight="1">
      <c r="A41" s="39"/>
      <c r="B41" s="39"/>
      <c r="C41" s="17" t="s">
        <v>98</v>
      </c>
      <c r="D41" s="5">
        <f>E41+F41+G41</f>
        <v>0</v>
      </c>
      <c r="E41" s="5">
        <v>0</v>
      </c>
      <c r="F41" s="5">
        <v>0</v>
      </c>
      <c r="G41" s="5">
        <v>0</v>
      </c>
    </row>
    <row r="42" spans="1:7" ht="25.5" customHeight="1">
      <c r="A42" s="39"/>
      <c r="B42" s="39"/>
      <c r="C42" s="16" t="s">
        <v>108</v>
      </c>
      <c r="D42" s="5">
        <f>SUM(E42:G42)</f>
        <v>4826.900000000001</v>
      </c>
      <c r="E42" s="5">
        <f>306.1+1450.9-80-6-303-31.2</f>
        <v>1336.8</v>
      </c>
      <c r="F42" s="5">
        <f>612.2+1010.1</f>
        <v>1622.3000000000002</v>
      </c>
      <c r="G42" s="5">
        <f>918.3+949.5</f>
        <v>1867.8</v>
      </c>
    </row>
    <row r="43" spans="1:7" ht="409.5" customHeight="1">
      <c r="A43" s="39"/>
      <c r="B43" s="27" t="s">
        <v>116</v>
      </c>
      <c r="C43" s="16" t="s">
        <v>98</v>
      </c>
      <c r="D43" s="5">
        <v>0</v>
      </c>
      <c r="E43" s="5">
        <v>0</v>
      </c>
      <c r="F43" s="5">
        <v>0</v>
      </c>
      <c r="G43" s="5">
        <v>0</v>
      </c>
    </row>
    <row r="44" spans="1:7" ht="365.25" customHeight="1">
      <c r="A44" s="17"/>
      <c r="B44" s="27" t="s">
        <v>117</v>
      </c>
      <c r="C44" s="16" t="s">
        <v>108</v>
      </c>
      <c r="D44" s="5">
        <f>E44+F44+G44</f>
        <v>1336.8</v>
      </c>
      <c r="E44" s="5">
        <f>E42</f>
        <v>1336.8</v>
      </c>
      <c r="F44" s="5">
        <v>0</v>
      </c>
      <c r="G44" s="5">
        <v>0</v>
      </c>
    </row>
    <row r="45" spans="1:7" ht="357" customHeight="1">
      <c r="A45" s="39"/>
      <c r="B45" s="45" t="s">
        <v>134</v>
      </c>
      <c r="C45" s="16" t="s">
        <v>98</v>
      </c>
      <c r="D45" s="5">
        <v>0</v>
      </c>
      <c r="E45" s="5">
        <v>0</v>
      </c>
      <c r="F45" s="5">
        <v>0</v>
      </c>
      <c r="G45" s="5">
        <v>0</v>
      </c>
    </row>
    <row r="46" spans="1:7" ht="136.5" customHeight="1">
      <c r="A46" s="39"/>
      <c r="B46" s="45"/>
      <c r="C46" s="16" t="s">
        <v>108</v>
      </c>
      <c r="D46" s="5">
        <f>E46+F46+G46</f>
        <v>1622.3000000000002</v>
      </c>
      <c r="E46" s="5">
        <v>0</v>
      </c>
      <c r="F46" s="5">
        <v>1622.3000000000002</v>
      </c>
      <c r="G46" s="5">
        <v>0</v>
      </c>
    </row>
    <row r="47" spans="1:7" ht="219" customHeight="1">
      <c r="A47" s="49"/>
      <c r="B47" s="45" t="s">
        <v>115</v>
      </c>
      <c r="C47" s="16" t="s">
        <v>98</v>
      </c>
      <c r="D47" s="5">
        <v>0</v>
      </c>
      <c r="E47" s="5">
        <v>0</v>
      </c>
      <c r="F47" s="5">
        <v>0</v>
      </c>
      <c r="G47" s="5">
        <v>0</v>
      </c>
    </row>
    <row r="48" spans="1:7" ht="192.75" customHeight="1">
      <c r="A48" s="49"/>
      <c r="B48" s="45"/>
      <c r="C48" s="16" t="s">
        <v>108</v>
      </c>
      <c r="D48" s="5">
        <f>E48+F48+G48</f>
        <v>1867.8</v>
      </c>
      <c r="E48" s="5">
        <v>0</v>
      </c>
      <c r="F48" s="5">
        <v>0</v>
      </c>
      <c r="G48" s="5">
        <v>1867.8</v>
      </c>
    </row>
    <row r="49" spans="1:7" ht="22.5" customHeight="1">
      <c r="A49" s="49"/>
      <c r="B49" s="46" t="s">
        <v>124</v>
      </c>
      <c r="C49" s="17" t="s">
        <v>56</v>
      </c>
      <c r="D49" s="5">
        <f>E49+F49+G49</f>
        <v>31.2</v>
      </c>
      <c r="E49" s="5">
        <f>E51+E52+E50</f>
        <v>31.2</v>
      </c>
      <c r="F49" s="5">
        <f>F51+F52</f>
        <v>0</v>
      </c>
      <c r="G49" s="5">
        <f>G51+G52</f>
        <v>0</v>
      </c>
    </row>
    <row r="50" spans="1:7" ht="22.5" customHeight="1">
      <c r="A50" s="49"/>
      <c r="B50" s="47"/>
      <c r="C50" s="17" t="s">
        <v>49</v>
      </c>
      <c r="D50" s="5">
        <f>E50+F50+G50</f>
        <v>31.2</v>
      </c>
      <c r="E50" s="5">
        <f>0+31.2</f>
        <v>31.2</v>
      </c>
      <c r="F50" s="5">
        <v>0</v>
      </c>
      <c r="G50" s="5">
        <v>0</v>
      </c>
    </row>
    <row r="51" spans="1:7" ht="22.5" customHeight="1">
      <c r="A51" s="49"/>
      <c r="B51" s="47"/>
      <c r="C51" s="17" t="s">
        <v>98</v>
      </c>
      <c r="D51" s="5">
        <f>E51+F51+G51</f>
        <v>0</v>
      </c>
      <c r="E51" s="5">
        <v>0</v>
      </c>
      <c r="F51" s="5">
        <v>0</v>
      </c>
      <c r="G51" s="5">
        <v>0</v>
      </c>
    </row>
    <row r="52" spans="1:7" ht="22.5" customHeight="1">
      <c r="A52" s="49"/>
      <c r="B52" s="48"/>
      <c r="C52" s="17" t="s">
        <v>108</v>
      </c>
      <c r="D52" s="5">
        <f>SUM(E52:G52)</f>
        <v>0</v>
      </c>
      <c r="E52" s="5">
        <f>0</f>
        <v>0</v>
      </c>
      <c r="F52" s="5">
        <v>0</v>
      </c>
      <c r="G52" s="5">
        <v>0</v>
      </c>
    </row>
    <row r="53" spans="1:7" ht="21" customHeight="1">
      <c r="A53" s="16" t="s">
        <v>107</v>
      </c>
      <c r="B53" s="16" t="s">
        <v>123</v>
      </c>
      <c r="C53" s="17"/>
      <c r="D53" s="5"/>
      <c r="E53" s="5"/>
      <c r="F53" s="5"/>
      <c r="G53" s="5"/>
    </row>
    <row r="54" spans="1:7" ht="21" customHeight="1">
      <c r="A54" s="35" t="s">
        <v>110</v>
      </c>
      <c r="B54" s="35" t="s">
        <v>113</v>
      </c>
      <c r="C54" s="17" t="s">
        <v>56</v>
      </c>
      <c r="D54" s="5">
        <f>E54+F54+G54</f>
        <v>80</v>
      </c>
      <c r="E54" s="5">
        <f>E55+E56</f>
        <v>80</v>
      </c>
      <c r="F54" s="5">
        <f>F55+F56</f>
        <v>0</v>
      </c>
      <c r="G54" s="5">
        <f>G55+G56</f>
        <v>0</v>
      </c>
    </row>
    <row r="55" spans="1:7" ht="21" customHeight="1">
      <c r="A55" s="36"/>
      <c r="B55" s="36"/>
      <c r="C55" s="17" t="s">
        <v>98</v>
      </c>
      <c r="D55" s="5">
        <f>E55+F55+G55</f>
        <v>0</v>
      </c>
      <c r="E55" s="5">
        <v>0</v>
      </c>
      <c r="F55" s="5">
        <v>0</v>
      </c>
      <c r="G55" s="5">
        <v>0</v>
      </c>
    </row>
    <row r="56" spans="1:7" ht="21" customHeight="1">
      <c r="A56" s="37"/>
      <c r="B56" s="37"/>
      <c r="C56" s="17" t="s">
        <v>108</v>
      </c>
      <c r="D56" s="5">
        <f>SUM(E56:G56)</f>
        <v>80</v>
      </c>
      <c r="E56" s="5">
        <f>0+80</f>
        <v>80</v>
      </c>
      <c r="F56" s="5">
        <v>0</v>
      </c>
      <c r="G56" s="5">
        <v>0</v>
      </c>
    </row>
    <row r="57" spans="1:7" ht="19.5" customHeight="1">
      <c r="A57" s="35" t="s">
        <v>111</v>
      </c>
      <c r="B57" s="35" t="s">
        <v>112</v>
      </c>
      <c r="C57" s="17" t="s">
        <v>56</v>
      </c>
      <c r="D57" s="5">
        <f>E57+F57+G57</f>
        <v>6</v>
      </c>
      <c r="E57" s="5">
        <f>E58+E59</f>
        <v>6</v>
      </c>
      <c r="F57" s="5">
        <f>F58+F59</f>
        <v>0</v>
      </c>
      <c r="G57" s="5">
        <f>G58+G59</f>
        <v>0</v>
      </c>
    </row>
    <row r="58" spans="1:7" ht="19.5" customHeight="1">
      <c r="A58" s="36"/>
      <c r="B58" s="36"/>
      <c r="C58" s="17" t="s">
        <v>98</v>
      </c>
      <c r="D58" s="5">
        <f>E58+F58+G58</f>
        <v>0</v>
      </c>
      <c r="E58" s="5">
        <v>0</v>
      </c>
      <c r="F58" s="5">
        <v>0</v>
      </c>
      <c r="G58" s="5">
        <v>0</v>
      </c>
    </row>
    <row r="59" spans="1:7" ht="19.5" customHeight="1">
      <c r="A59" s="37"/>
      <c r="B59" s="37"/>
      <c r="C59" s="17" t="s">
        <v>108</v>
      </c>
      <c r="D59" s="5">
        <f>SUM(E59:G59)</f>
        <v>6</v>
      </c>
      <c r="E59" s="5">
        <f>0+6</f>
        <v>6</v>
      </c>
      <c r="F59" s="5">
        <v>0</v>
      </c>
      <c r="G59" s="5">
        <v>0</v>
      </c>
    </row>
    <row r="60" spans="1:7" ht="39" customHeight="1">
      <c r="A60" s="39" t="s">
        <v>120</v>
      </c>
      <c r="B60" s="35" t="s">
        <v>132</v>
      </c>
      <c r="C60" s="17" t="s">
        <v>56</v>
      </c>
      <c r="D60" s="5">
        <f>E60+F60+G60</f>
        <v>0</v>
      </c>
      <c r="E60" s="5">
        <f>E61+E62+E63</f>
        <v>0</v>
      </c>
      <c r="F60" s="5">
        <f>F61+F62+F63</f>
        <v>0</v>
      </c>
      <c r="G60" s="5">
        <f>G61+G62+G63</f>
        <v>0</v>
      </c>
    </row>
    <row r="61" spans="1:7" ht="52.5" customHeight="1">
      <c r="A61" s="39"/>
      <c r="B61" s="36"/>
      <c r="C61" s="17" t="s">
        <v>49</v>
      </c>
      <c r="D61" s="5">
        <f>E61+F61+G61</f>
        <v>0</v>
      </c>
      <c r="E61" s="5">
        <v>0</v>
      </c>
      <c r="F61" s="5">
        <v>0</v>
      </c>
      <c r="G61" s="5">
        <v>0</v>
      </c>
    </row>
    <row r="62" spans="1:7" ht="45.75" customHeight="1">
      <c r="A62" s="39"/>
      <c r="B62" s="36"/>
      <c r="C62" s="29" t="s">
        <v>98</v>
      </c>
      <c r="D62" s="30">
        <f>E62+F62+G62</f>
        <v>0</v>
      </c>
      <c r="E62" s="30">
        <v>0</v>
      </c>
      <c r="F62" s="30">
        <v>0</v>
      </c>
      <c r="G62" s="30">
        <v>0</v>
      </c>
    </row>
    <row r="63" spans="1:7" s="31" customFormat="1" ht="19.5" customHeight="1">
      <c r="A63" s="39"/>
      <c r="B63" s="28" t="s">
        <v>131</v>
      </c>
      <c r="C63" s="17" t="s">
        <v>108</v>
      </c>
      <c r="D63" s="5">
        <f>E63+F63+G63</f>
        <v>0</v>
      </c>
      <c r="E63" s="5">
        <v>0</v>
      </c>
      <c r="F63" s="5">
        <v>0</v>
      </c>
      <c r="G63" s="5">
        <v>0</v>
      </c>
    </row>
    <row r="64" spans="1:7" s="12" customFormat="1" ht="69.75" customHeight="1">
      <c r="A64" s="35" t="s">
        <v>137</v>
      </c>
      <c r="B64" s="40" t="s">
        <v>141</v>
      </c>
      <c r="C64" s="17" t="s">
        <v>56</v>
      </c>
      <c r="D64" s="5">
        <v>0</v>
      </c>
      <c r="E64" s="5">
        <v>0</v>
      </c>
      <c r="F64" s="5">
        <v>0</v>
      </c>
      <c r="G64" s="5">
        <v>0</v>
      </c>
    </row>
    <row r="65" spans="1:7" s="12" customFormat="1" ht="75.75" customHeight="1">
      <c r="A65" s="36"/>
      <c r="B65" s="41"/>
      <c r="C65" s="17" t="s">
        <v>98</v>
      </c>
      <c r="D65" s="5">
        <v>0</v>
      </c>
      <c r="E65" s="5">
        <v>0</v>
      </c>
      <c r="F65" s="5">
        <v>0</v>
      </c>
      <c r="G65" s="5">
        <v>0</v>
      </c>
    </row>
    <row r="66" spans="1:7" s="12" customFormat="1" ht="82.5" customHeight="1">
      <c r="A66" s="37"/>
      <c r="B66" s="42"/>
      <c r="C66" s="17" t="s">
        <v>108</v>
      </c>
      <c r="D66" s="5">
        <v>0</v>
      </c>
      <c r="E66" s="5">
        <v>0</v>
      </c>
      <c r="F66" s="5">
        <v>0</v>
      </c>
      <c r="G66" s="5">
        <v>0</v>
      </c>
    </row>
    <row r="67" spans="1:7" s="12" customFormat="1" ht="18" customHeight="1">
      <c r="A67" s="35" t="s">
        <v>138</v>
      </c>
      <c r="B67" s="46" t="s">
        <v>142</v>
      </c>
      <c r="C67" s="17" t="s">
        <v>56</v>
      </c>
      <c r="D67" s="5">
        <v>0</v>
      </c>
      <c r="E67" s="5">
        <v>0</v>
      </c>
      <c r="F67" s="5">
        <v>0</v>
      </c>
      <c r="G67" s="5">
        <v>0</v>
      </c>
    </row>
    <row r="68" spans="1:7" s="12" customFormat="1" ht="16.5" customHeight="1">
      <c r="A68" s="36"/>
      <c r="B68" s="47"/>
      <c r="C68" s="17" t="s">
        <v>98</v>
      </c>
      <c r="D68" s="5">
        <v>0</v>
      </c>
      <c r="E68" s="5">
        <v>0</v>
      </c>
      <c r="F68" s="5">
        <v>0</v>
      </c>
      <c r="G68" s="5">
        <v>0</v>
      </c>
    </row>
    <row r="69" spans="1:7" s="12" customFormat="1" ht="66" customHeight="1">
      <c r="A69" s="37"/>
      <c r="B69" s="48"/>
      <c r="C69" s="17" t="s">
        <v>108</v>
      </c>
      <c r="D69" s="5">
        <v>0</v>
      </c>
      <c r="E69" s="5">
        <v>0</v>
      </c>
      <c r="F69" s="5">
        <v>0</v>
      </c>
      <c r="G69" s="5">
        <v>0</v>
      </c>
    </row>
    <row r="70" spans="1:7" ht="15.75" customHeight="1">
      <c r="A70" s="39" t="s">
        <v>4</v>
      </c>
      <c r="B70" s="39" t="s">
        <v>38</v>
      </c>
      <c r="C70" s="17" t="s">
        <v>56</v>
      </c>
      <c r="D70" s="5">
        <f>SUM(E70:G70)</f>
        <v>12000</v>
      </c>
      <c r="E70" s="5">
        <f>E71+E72</f>
        <v>4000</v>
      </c>
      <c r="F70" s="5">
        <f>F71+F72</f>
        <v>4000</v>
      </c>
      <c r="G70" s="5">
        <f>G71+G72</f>
        <v>4000</v>
      </c>
    </row>
    <row r="71" spans="1:7" ht="15.75" customHeight="1">
      <c r="A71" s="39"/>
      <c r="B71" s="39"/>
      <c r="C71" s="17" t="s">
        <v>41</v>
      </c>
      <c r="D71" s="5">
        <f>SUM(E71:G71)</f>
        <v>12000</v>
      </c>
      <c r="E71" s="5">
        <f>E73-E72</f>
        <v>4000</v>
      </c>
      <c r="F71" s="5">
        <f>F73-F72</f>
        <v>4000</v>
      </c>
      <c r="G71" s="5">
        <f>G73-G72</f>
        <v>4000</v>
      </c>
    </row>
    <row r="72" spans="1:7" ht="15.75" customHeight="1">
      <c r="A72" s="39"/>
      <c r="B72" s="39"/>
      <c r="C72" s="17" t="s">
        <v>42</v>
      </c>
      <c r="D72" s="5">
        <f>SUM(E72:G72)</f>
        <v>0</v>
      </c>
      <c r="E72" s="5">
        <v>0</v>
      </c>
      <c r="F72" s="5">
        <v>0</v>
      </c>
      <c r="G72" s="5">
        <v>0</v>
      </c>
    </row>
    <row r="73" spans="1:7" ht="15.75" customHeight="1">
      <c r="A73" s="39"/>
      <c r="B73" s="39"/>
      <c r="C73" s="17" t="s">
        <v>49</v>
      </c>
      <c r="D73" s="5">
        <f>SUM(E73:G73)</f>
        <v>12000</v>
      </c>
      <c r="E73" s="5">
        <f>E79+E76</f>
        <v>4000</v>
      </c>
      <c r="F73" s="5">
        <f>F79+F76</f>
        <v>4000</v>
      </c>
      <c r="G73" s="5">
        <f>G79+G76</f>
        <v>4000</v>
      </c>
    </row>
    <row r="74" spans="1:7" ht="15.75" customHeight="1">
      <c r="A74" s="39"/>
      <c r="B74" s="39"/>
      <c r="C74" s="17" t="s">
        <v>98</v>
      </c>
      <c r="D74" s="5">
        <f>SUM(E74:G74)</f>
        <v>0</v>
      </c>
      <c r="E74" s="5">
        <v>0</v>
      </c>
      <c r="F74" s="5">
        <v>0</v>
      </c>
      <c r="G74" s="5">
        <v>0</v>
      </c>
    </row>
    <row r="75" spans="1:7" ht="15.75" customHeight="1">
      <c r="A75" s="39" t="s">
        <v>21</v>
      </c>
      <c r="B75" s="39" t="s">
        <v>65</v>
      </c>
      <c r="C75" s="17" t="s">
        <v>56</v>
      </c>
      <c r="D75" s="5">
        <f>E75+F75+G75</f>
        <v>9800</v>
      </c>
      <c r="E75" s="5">
        <f>E76+E77</f>
        <v>3000</v>
      </c>
      <c r="F75" s="5">
        <f>F76+F77</f>
        <v>3400</v>
      </c>
      <c r="G75" s="5">
        <f>G76+G77</f>
        <v>3400</v>
      </c>
    </row>
    <row r="76" spans="1:7" ht="15.75" customHeight="1">
      <c r="A76" s="39"/>
      <c r="B76" s="39"/>
      <c r="C76" s="17" t="s">
        <v>49</v>
      </c>
      <c r="D76" s="5">
        <f>SUM(E76:G76)</f>
        <v>9800</v>
      </c>
      <c r="E76" s="5">
        <f>3400-400</f>
        <v>3000</v>
      </c>
      <c r="F76" s="5">
        <v>3400</v>
      </c>
      <c r="G76" s="5">
        <v>3400</v>
      </c>
    </row>
    <row r="77" spans="1:7" ht="15.75" customHeight="1">
      <c r="A77" s="39"/>
      <c r="B77" s="39"/>
      <c r="C77" s="17" t="s">
        <v>98</v>
      </c>
      <c r="D77" s="5">
        <f>SUM(E77:G77)</f>
        <v>0</v>
      </c>
      <c r="E77" s="5">
        <v>0</v>
      </c>
      <c r="F77" s="5">
        <v>0</v>
      </c>
      <c r="G77" s="5">
        <v>0</v>
      </c>
    </row>
    <row r="78" spans="1:7" ht="21" customHeight="1">
      <c r="A78" s="39" t="s">
        <v>22</v>
      </c>
      <c r="B78" s="35" t="s">
        <v>130</v>
      </c>
      <c r="C78" s="17" t="s">
        <v>56</v>
      </c>
      <c r="D78" s="5">
        <f>E78+F78+G78</f>
        <v>2200</v>
      </c>
      <c r="E78" s="5">
        <f>E79+E80</f>
        <v>1000</v>
      </c>
      <c r="F78" s="5">
        <f>F79+F80</f>
        <v>600</v>
      </c>
      <c r="G78" s="5">
        <f>G79+G80</f>
        <v>600</v>
      </c>
    </row>
    <row r="79" spans="1:7" ht="21" customHeight="1">
      <c r="A79" s="39"/>
      <c r="B79" s="36"/>
      <c r="C79" s="17" t="s">
        <v>49</v>
      </c>
      <c r="D79" s="5">
        <f aca="true" t="shared" si="2" ref="D79:D86">SUM(E79:G79)</f>
        <v>2200</v>
      </c>
      <c r="E79" s="5">
        <f>600+400</f>
        <v>1000</v>
      </c>
      <c r="F79" s="5">
        <v>600</v>
      </c>
      <c r="G79" s="5">
        <v>600</v>
      </c>
    </row>
    <row r="80" spans="1:7" ht="21" customHeight="1">
      <c r="A80" s="39"/>
      <c r="B80" s="37"/>
      <c r="C80" s="17" t="s">
        <v>98</v>
      </c>
      <c r="D80" s="5">
        <f t="shared" si="2"/>
        <v>0</v>
      </c>
      <c r="E80" s="5">
        <v>0</v>
      </c>
      <c r="F80" s="5">
        <v>0</v>
      </c>
      <c r="G80" s="5">
        <v>0</v>
      </c>
    </row>
    <row r="81" spans="1:7" ht="16.5" customHeight="1">
      <c r="A81" s="35" t="s">
        <v>45</v>
      </c>
      <c r="B81" s="35" t="s">
        <v>87</v>
      </c>
      <c r="C81" s="1" t="s">
        <v>56</v>
      </c>
      <c r="D81" s="5">
        <f t="shared" si="2"/>
        <v>18570</v>
      </c>
      <c r="E81" s="5">
        <f>E82+E83</f>
        <v>6190</v>
      </c>
      <c r="F81" s="5">
        <f>F82+F83</f>
        <v>6190</v>
      </c>
      <c r="G81" s="5">
        <f>G82+G83</f>
        <v>6190</v>
      </c>
    </row>
    <row r="82" spans="1:7" ht="16.5" customHeight="1">
      <c r="A82" s="36"/>
      <c r="B82" s="36"/>
      <c r="C82" s="1" t="s">
        <v>41</v>
      </c>
      <c r="D82" s="5">
        <f t="shared" si="2"/>
        <v>18570</v>
      </c>
      <c r="E82" s="5">
        <f>E84-E83+E85</f>
        <v>6190</v>
      </c>
      <c r="F82" s="5">
        <f>F84-F83+F85</f>
        <v>6190</v>
      </c>
      <c r="G82" s="5">
        <f>G84-G83+G85</f>
        <v>6190</v>
      </c>
    </row>
    <row r="83" spans="1:7" ht="16.5" customHeight="1">
      <c r="A83" s="36"/>
      <c r="B83" s="36"/>
      <c r="C83" s="1" t="s">
        <v>42</v>
      </c>
      <c r="D83" s="5">
        <f t="shared" si="2"/>
        <v>0</v>
      </c>
      <c r="E83" s="5">
        <f aca="true" t="shared" si="3" ref="E83:G84">E90+E108</f>
        <v>0</v>
      </c>
      <c r="F83" s="5">
        <f t="shared" si="3"/>
        <v>0</v>
      </c>
      <c r="G83" s="5">
        <f t="shared" si="3"/>
        <v>0</v>
      </c>
    </row>
    <row r="84" spans="1:7" ht="28.5" customHeight="1">
      <c r="A84" s="36"/>
      <c r="B84" s="36"/>
      <c r="C84" s="16" t="s">
        <v>48</v>
      </c>
      <c r="D84" s="5">
        <f t="shared" si="2"/>
        <v>18330</v>
      </c>
      <c r="E84" s="5">
        <f t="shared" si="3"/>
        <v>6110</v>
      </c>
      <c r="F84" s="5">
        <f t="shared" si="3"/>
        <v>6110</v>
      </c>
      <c r="G84" s="5">
        <f t="shared" si="3"/>
        <v>6110</v>
      </c>
    </row>
    <row r="85" spans="1:7" ht="16.5" customHeight="1">
      <c r="A85" s="36"/>
      <c r="B85" s="36"/>
      <c r="C85" s="1" t="s">
        <v>96</v>
      </c>
      <c r="D85" s="5">
        <f t="shared" si="2"/>
        <v>240</v>
      </c>
      <c r="E85" s="5">
        <f>E92+E90</f>
        <v>80</v>
      </c>
      <c r="F85" s="5">
        <f>F92+F90</f>
        <v>80</v>
      </c>
      <c r="G85" s="5">
        <f>G92+G90</f>
        <v>80</v>
      </c>
    </row>
    <row r="86" spans="1:7" ht="16.5" customHeight="1">
      <c r="A86" s="37"/>
      <c r="B86" s="37"/>
      <c r="C86" s="1" t="s">
        <v>99</v>
      </c>
      <c r="D86" s="5">
        <f t="shared" si="2"/>
        <v>0</v>
      </c>
      <c r="E86" s="5">
        <v>0</v>
      </c>
      <c r="F86" s="5">
        <v>0</v>
      </c>
      <c r="G86" s="5">
        <v>0</v>
      </c>
    </row>
    <row r="87" spans="1:7" ht="15" customHeight="1">
      <c r="A87" s="15">
        <v>1</v>
      </c>
      <c r="B87" s="15">
        <v>2</v>
      </c>
      <c r="C87" s="15">
        <v>3</v>
      </c>
      <c r="D87" s="19">
        <v>4</v>
      </c>
      <c r="E87" s="19">
        <v>5</v>
      </c>
      <c r="F87" s="19">
        <v>6</v>
      </c>
      <c r="G87" s="19">
        <v>7</v>
      </c>
    </row>
    <row r="88" spans="1:7" ht="17.25" customHeight="1">
      <c r="A88" s="35" t="s">
        <v>5</v>
      </c>
      <c r="B88" s="35" t="s">
        <v>39</v>
      </c>
      <c r="C88" s="1" t="s">
        <v>56</v>
      </c>
      <c r="D88" s="5">
        <f aca="true" t="shared" si="4" ref="D88:D110">SUM(E88:G88)</f>
        <v>240</v>
      </c>
      <c r="E88" s="5">
        <f>E89+E90</f>
        <v>80</v>
      </c>
      <c r="F88" s="5">
        <f>F89+F90</f>
        <v>80</v>
      </c>
      <c r="G88" s="5">
        <f>G89+G90</f>
        <v>80</v>
      </c>
    </row>
    <row r="89" spans="1:7" ht="17.25" customHeight="1">
      <c r="A89" s="36"/>
      <c r="B89" s="36"/>
      <c r="C89" s="1" t="s">
        <v>41</v>
      </c>
      <c r="D89" s="5">
        <f t="shared" si="4"/>
        <v>240</v>
      </c>
      <c r="E89" s="5">
        <f>E91+E92</f>
        <v>80</v>
      </c>
      <c r="F89" s="5">
        <f>F91+F92</f>
        <v>80</v>
      </c>
      <c r="G89" s="5">
        <f>G91+G92</f>
        <v>80</v>
      </c>
    </row>
    <row r="90" spans="1:7" ht="17.25" customHeight="1">
      <c r="A90" s="36"/>
      <c r="B90" s="36"/>
      <c r="C90" s="1" t="s">
        <v>42</v>
      </c>
      <c r="D90" s="5">
        <f t="shared" si="4"/>
        <v>0</v>
      </c>
      <c r="E90" s="5">
        <v>0</v>
      </c>
      <c r="F90" s="5">
        <v>0</v>
      </c>
      <c r="G90" s="5">
        <v>0</v>
      </c>
    </row>
    <row r="91" spans="1:7" ht="17.25" customHeight="1">
      <c r="A91" s="36"/>
      <c r="B91" s="36"/>
      <c r="C91" s="1" t="s">
        <v>49</v>
      </c>
      <c r="D91" s="5">
        <f t="shared" si="4"/>
        <v>0</v>
      </c>
      <c r="E91" s="5">
        <f>E103+E99+E95</f>
        <v>0</v>
      </c>
      <c r="F91" s="5">
        <f>F103+F99+F95</f>
        <v>0</v>
      </c>
      <c r="G91" s="5">
        <f>G103+G99+G95</f>
        <v>0</v>
      </c>
    </row>
    <row r="92" spans="1:7" ht="17.25" customHeight="1">
      <c r="A92" s="36"/>
      <c r="B92" s="36"/>
      <c r="C92" s="1" t="s">
        <v>96</v>
      </c>
      <c r="D92" s="5">
        <f t="shared" si="4"/>
        <v>240</v>
      </c>
      <c r="E92" s="5">
        <f>E96+E100+E104</f>
        <v>80</v>
      </c>
      <c r="F92" s="5">
        <f>F96+F100+F104</f>
        <v>80</v>
      </c>
      <c r="G92" s="5">
        <f>G96+G100+G104</f>
        <v>80</v>
      </c>
    </row>
    <row r="93" spans="1:7" ht="17.25" customHeight="1">
      <c r="A93" s="37"/>
      <c r="B93" s="37"/>
      <c r="C93" s="1" t="s">
        <v>98</v>
      </c>
      <c r="D93" s="5">
        <f>SUM(E93:G93)</f>
        <v>0</v>
      </c>
      <c r="E93" s="5">
        <v>0</v>
      </c>
      <c r="F93" s="5">
        <v>0</v>
      </c>
      <c r="G93" s="5">
        <v>0</v>
      </c>
    </row>
    <row r="94" spans="1:7" ht="17.25" customHeight="1">
      <c r="A94" s="35" t="s">
        <v>24</v>
      </c>
      <c r="B94" s="35" t="s">
        <v>93</v>
      </c>
      <c r="C94" s="1" t="s">
        <v>56</v>
      </c>
      <c r="D94" s="5">
        <f t="shared" si="4"/>
        <v>60</v>
      </c>
      <c r="E94" s="5">
        <f>E95+E96</f>
        <v>20</v>
      </c>
      <c r="F94" s="5">
        <f>F95+F96</f>
        <v>20</v>
      </c>
      <c r="G94" s="5">
        <f>G95+G96</f>
        <v>20</v>
      </c>
    </row>
    <row r="95" spans="1:7" ht="17.25" customHeight="1">
      <c r="A95" s="36"/>
      <c r="B95" s="36"/>
      <c r="C95" s="1" t="s">
        <v>49</v>
      </c>
      <c r="D95" s="5">
        <f t="shared" si="4"/>
        <v>0</v>
      </c>
      <c r="E95" s="5">
        <v>0</v>
      </c>
      <c r="F95" s="5">
        <v>0</v>
      </c>
      <c r="G95" s="5">
        <v>0</v>
      </c>
    </row>
    <row r="96" spans="1:7" ht="17.25" customHeight="1">
      <c r="A96" s="36"/>
      <c r="B96" s="36"/>
      <c r="C96" s="1" t="s">
        <v>96</v>
      </c>
      <c r="D96" s="5">
        <f t="shared" si="4"/>
        <v>60</v>
      </c>
      <c r="E96" s="5">
        <v>20</v>
      </c>
      <c r="F96" s="5">
        <v>20</v>
      </c>
      <c r="G96" s="5">
        <v>20</v>
      </c>
    </row>
    <row r="97" spans="1:7" ht="17.25" customHeight="1">
      <c r="A97" s="37"/>
      <c r="B97" s="37"/>
      <c r="C97" s="1" t="s">
        <v>98</v>
      </c>
      <c r="D97" s="5">
        <f>SUM(E97:G97)</f>
        <v>0</v>
      </c>
      <c r="E97" s="5">
        <v>0</v>
      </c>
      <c r="F97" s="5">
        <v>0</v>
      </c>
      <c r="G97" s="5">
        <v>0</v>
      </c>
    </row>
    <row r="98" spans="1:7" ht="17.25" customHeight="1">
      <c r="A98" s="35" t="s">
        <v>25</v>
      </c>
      <c r="B98" s="35" t="s">
        <v>69</v>
      </c>
      <c r="C98" s="1" t="s">
        <v>56</v>
      </c>
      <c r="D98" s="5">
        <f t="shared" si="4"/>
        <v>150</v>
      </c>
      <c r="E98" s="5">
        <f>E99+E100</f>
        <v>50</v>
      </c>
      <c r="F98" s="5">
        <f>F99+F100</f>
        <v>50</v>
      </c>
      <c r="G98" s="5">
        <f>G99+G100</f>
        <v>50</v>
      </c>
    </row>
    <row r="99" spans="1:7" ht="17.25" customHeight="1">
      <c r="A99" s="36"/>
      <c r="B99" s="36"/>
      <c r="C99" s="1" t="s">
        <v>49</v>
      </c>
      <c r="D99" s="5">
        <f t="shared" si="4"/>
        <v>0</v>
      </c>
      <c r="E99" s="5">
        <v>0</v>
      </c>
      <c r="F99" s="5">
        <v>0</v>
      </c>
      <c r="G99" s="5">
        <v>0</v>
      </c>
    </row>
    <row r="100" spans="1:7" ht="17.25" customHeight="1">
      <c r="A100" s="36"/>
      <c r="B100" s="36"/>
      <c r="C100" s="1" t="s">
        <v>96</v>
      </c>
      <c r="D100" s="5">
        <f t="shared" si="4"/>
        <v>150</v>
      </c>
      <c r="E100" s="5">
        <v>50</v>
      </c>
      <c r="F100" s="5">
        <v>50</v>
      </c>
      <c r="G100" s="5">
        <v>50</v>
      </c>
    </row>
    <row r="101" spans="1:7" ht="17.25" customHeight="1">
      <c r="A101" s="37"/>
      <c r="B101" s="37"/>
      <c r="C101" s="1" t="s">
        <v>98</v>
      </c>
      <c r="D101" s="5">
        <f>SUM(E101:G101)</f>
        <v>0</v>
      </c>
      <c r="E101" s="5">
        <v>0</v>
      </c>
      <c r="F101" s="5">
        <v>0</v>
      </c>
      <c r="G101" s="5">
        <v>0</v>
      </c>
    </row>
    <row r="102" spans="1:7" ht="17.25" customHeight="1">
      <c r="A102" s="35" t="s">
        <v>26</v>
      </c>
      <c r="B102" s="35" t="s">
        <v>68</v>
      </c>
      <c r="C102" s="17" t="s">
        <v>56</v>
      </c>
      <c r="D102" s="5">
        <f t="shared" si="4"/>
        <v>30</v>
      </c>
      <c r="E102" s="5">
        <f>E103+E104</f>
        <v>10</v>
      </c>
      <c r="F102" s="5">
        <f>F103+F104</f>
        <v>10</v>
      </c>
      <c r="G102" s="5">
        <f>G103+G104</f>
        <v>10</v>
      </c>
    </row>
    <row r="103" spans="1:7" ht="17.25" customHeight="1">
      <c r="A103" s="36"/>
      <c r="B103" s="36"/>
      <c r="C103" s="17" t="s">
        <v>49</v>
      </c>
      <c r="D103" s="5">
        <f t="shared" si="4"/>
        <v>0</v>
      </c>
      <c r="E103" s="5">
        <v>0</v>
      </c>
      <c r="F103" s="5">
        <v>0</v>
      </c>
      <c r="G103" s="5">
        <v>0</v>
      </c>
    </row>
    <row r="104" spans="1:7" ht="17.25" customHeight="1">
      <c r="A104" s="36"/>
      <c r="B104" s="36"/>
      <c r="C104" s="17" t="s">
        <v>96</v>
      </c>
      <c r="D104" s="5">
        <f t="shared" si="4"/>
        <v>30</v>
      </c>
      <c r="E104" s="5">
        <v>10</v>
      </c>
      <c r="F104" s="5">
        <v>10</v>
      </c>
      <c r="G104" s="5">
        <v>10</v>
      </c>
    </row>
    <row r="105" spans="1:7" ht="17.25" customHeight="1">
      <c r="A105" s="37"/>
      <c r="B105" s="37"/>
      <c r="C105" s="17" t="s">
        <v>98</v>
      </c>
      <c r="D105" s="5">
        <f>SUM(E105:G105)</f>
        <v>0</v>
      </c>
      <c r="E105" s="5">
        <v>0</v>
      </c>
      <c r="F105" s="5">
        <v>0</v>
      </c>
      <c r="G105" s="5">
        <v>0</v>
      </c>
    </row>
    <row r="106" spans="1:7" ht="17.25" customHeight="1">
      <c r="A106" s="39" t="s">
        <v>6</v>
      </c>
      <c r="B106" s="39" t="s">
        <v>79</v>
      </c>
      <c r="C106" s="17" t="s">
        <v>56</v>
      </c>
      <c r="D106" s="5">
        <f t="shared" si="4"/>
        <v>18330</v>
      </c>
      <c r="E106" s="5">
        <f>E109</f>
        <v>6110</v>
      </c>
      <c r="F106" s="5">
        <f>F109</f>
        <v>6110</v>
      </c>
      <c r="G106" s="5">
        <f>G109</f>
        <v>6110</v>
      </c>
    </row>
    <row r="107" spans="1:7" ht="17.25" customHeight="1">
      <c r="A107" s="39"/>
      <c r="B107" s="39"/>
      <c r="C107" s="17" t="s">
        <v>41</v>
      </c>
      <c r="D107" s="5">
        <f t="shared" si="4"/>
        <v>18330</v>
      </c>
      <c r="E107" s="5">
        <f>E109-E108</f>
        <v>6110</v>
      </c>
      <c r="F107" s="5">
        <f>F109-F108</f>
        <v>6110</v>
      </c>
      <c r="G107" s="5">
        <f>G109-G108</f>
        <v>6110</v>
      </c>
    </row>
    <row r="108" spans="1:7" ht="17.25" customHeight="1">
      <c r="A108" s="39"/>
      <c r="B108" s="39"/>
      <c r="C108" s="17" t="s">
        <v>42</v>
      </c>
      <c r="D108" s="5">
        <f t="shared" si="4"/>
        <v>0</v>
      </c>
      <c r="E108" s="5">
        <v>0</v>
      </c>
      <c r="F108" s="5">
        <v>0</v>
      </c>
      <c r="G108" s="5">
        <v>0</v>
      </c>
    </row>
    <row r="109" spans="1:7" ht="17.25" customHeight="1">
      <c r="A109" s="39"/>
      <c r="B109" s="39"/>
      <c r="C109" s="17" t="s">
        <v>49</v>
      </c>
      <c r="D109" s="5">
        <f>SUM(E109:G109)</f>
        <v>18330</v>
      </c>
      <c r="E109" s="5">
        <f>E112+E115+E118+E122+E125+E128</f>
        <v>6110</v>
      </c>
      <c r="F109" s="5">
        <f>F112+F115+F118+F122+F125+F128</f>
        <v>6110</v>
      </c>
      <c r="G109" s="5">
        <f>G112+G115+G118+G122+G125+G128</f>
        <v>6110</v>
      </c>
    </row>
    <row r="110" spans="1:7" ht="17.25" customHeight="1">
      <c r="A110" s="39"/>
      <c r="B110" s="39"/>
      <c r="C110" s="17" t="s">
        <v>98</v>
      </c>
      <c r="D110" s="5">
        <f t="shared" si="4"/>
        <v>0</v>
      </c>
      <c r="E110" s="5">
        <v>0</v>
      </c>
      <c r="F110" s="5">
        <v>0</v>
      </c>
      <c r="G110" s="5">
        <v>0</v>
      </c>
    </row>
    <row r="111" spans="1:7" ht="17.25" customHeight="1">
      <c r="A111" s="39" t="s">
        <v>27</v>
      </c>
      <c r="B111" s="39" t="s">
        <v>80</v>
      </c>
      <c r="C111" s="17" t="s">
        <v>56</v>
      </c>
      <c r="D111" s="5">
        <f aca="true" t="shared" si="5" ref="D111:D129">SUM(E111:G111)</f>
        <v>2400</v>
      </c>
      <c r="E111" s="5">
        <f>E112</f>
        <v>800</v>
      </c>
      <c r="F111" s="5">
        <f>F112</f>
        <v>800</v>
      </c>
      <c r="G111" s="5">
        <f>G112</f>
        <v>800</v>
      </c>
    </row>
    <row r="112" spans="1:7" ht="17.25" customHeight="1">
      <c r="A112" s="39"/>
      <c r="B112" s="39"/>
      <c r="C112" s="17" t="s">
        <v>49</v>
      </c>
      <c r="D112" s="5">
        <f t="shared" si="5"/>
        <v>2400</v>
      </c>
      <c r="E112" s="5">
        <v>800</v>
      </c>
      <c r="F112" s="5">
        <v>800</v>
      </c>
      <c r="G112" s="5">
        <v>800</v>
      </c>
    </row>
    <row r="113" spans="1:7" ht="17.25" customHeight="1">
      <c r="A113" s="39"/>
      <c r="B113" s="39"/>
      <c r="C113" s="17" t="s">
        <v>98</v>
      </c>
      <c r="D113" s="5">
        <f t="shared" si="5"/>
        <v>0</v>
      </c>
      <c r="E113" s="5">
        <v>0</v>
      </c>
      <c r="F113" s="5">
        <v>0</v>
      </c>
      <c r="G113" s="5">
        <v>0</v>
      </c>
    </row>
    <row r="114" spans="1:7" ht="21" customHeight="1">
      <c r="A114" s="39" t="s">
        <v>28</v>
      </c>
      <c r="B114" s="39" t="s">
        <v>81</v>
      </c>
      <c r="C114" s="17" t="s">
        <v>56</v>
      </c>
      <c r="D114" s="5">
        <f t="shared" si="5"/>
        <v>6900</v>
      </c>
      <c r="E114" s="5">
        <f>E115</f>
        <v>2300</v>
      </c>
      <c r="F114" s="5">
        <f>F115</f>
        <v>2300</v>
      </c>
      <c r="G114" s="5">
        <f>G115</f>
        <v>2300</v>
      </c>
    </row>
    <row r="115" spans="1:7" ht="19.5" customHeight="1">
      <c r="A115" s="39"/>
      <c r="B115" s="39"/>
      <c r="C115" s="17" t="s">
        <v>49</v>
      </c>
      <c r="D115" s="5">
        <f t="shared" si="5"/>
        <v>6900</v>
      </c>
      <c r="E115" s="5">
        <v>2300</v>
      </c>
      <c r="F115" s="5">
        <f>2300-2300+2300</f>
        <v>2300</v>
      </c>
      <c r="G115" s="5">
        <v>2300</v>
      </c>
    </row>
    <row r="116" spans="1:7" ht="21.75" customHeight="1">
      <c r="A116" s="39"/>
      <c r="B116" s="39"/>
      <c r="C116" s="17" t="s">
        <v>98</v>
      </c>
      <c r="D116" s="5">
        <f t="shared" si="5"/>
        <v>0</v>
      </c>
      <c r="E116" s="5">
        <v>0</v>
      </c>
      <c r="F116" s="5">
        <v>0</v>
      </c>
      <c r="G116" s="5">
        <v>0</v>
      </c>
    </row>
    <row r="117" spans="1:7" ht="20.25" customHeight="1">
      <c r="A117" s="39" t="s">
        <v>29</v>
      </c>
      <c r="B117" s="39" t="s">
        <v>46</v>
      </c>
      <c r="C117" s="17" t="s">
        <v>56</v>
      </c>
      <c r="D117" s="5">
        <f t="shared" si="5"/>
        <v>4500</v>
      </c>
      <c r="E117" s="5">
        <f>E118+E119</f>
        <v>1500</v>
      </c>
      <c r="F117" s="5">
        <f>F118+F119</f>
        <v>1500</v>
      </c>
      <c r="G117" s="5">
        <f>G118+G119</f>
        <v>1500</v>
      </c>
    </row>
    <row r="118" spans="1:7" ht="20.25" customHeight="1">
      <c r="A118" s="39"/>
      <c r="B118" s="39"/>
      <c r="C118" s="17" t="s">
        <v>49</v>
      </c>
      <c r="D118" s="5">
        <f t="shared" si="5"/>
        <v>4500</v>
      </c>
      <c r="E118" s="5">
        <v>1500</v>
      </c>
      <c r="F118" s="5">
        <f>1500-1500+1500</f>
        <v>1500</v>
      </c>
      <c r="G118" s="5">
        <v>1500</v>
      </c>
    </row>
    <row r="119" spans="1:7" ht="21" customHeight="1">
      <c r="A119" s="39"/>
      <c r="B119" s="39"/>
      <c r="C119" s="17" t="s">
        <v>98</v>
      </c>
      <c r="D119" s="5">
        <f t="shared" si="5"/>
        <v>0</v>
      </c>
      <c r="E119" s="5">
        <v>0</v>
      </c>
      <c r="F119" s="5">
        <v>0</v>
      </c>
      <c r="G119" s="5">
        <v>0</v>
      </c>
    </row>
    <row r="120" spans="1:7" s="13" customFormat="1" ht="15">
      <c r="A120" s="14">
        <v>1</v>
      </c>
      <c r="B120" s="14">
        <v>2</v>
      </c>
      <c r="C120" s="14">
        <v>3</v>
      </c>
      <c r="D120" s="14">
        <v>4</v>
      </c>
      <c r="E120" s="14">
        <v>5</v>
      </c>
      <c r="F120" s="14">
        <v>6</v>
      </c>
      <c r="G120" s="14">
        <v>7</v>
      </c>
    </row>
    <row r="121" spans="1:7" ht="50.25" customHeight="1">
      <c r="A121" s="39" t="s">
        <v>52</v>
      </c>
      <c r="B121" s="39" t="s">
        <v>94</v>
      </c>
      <c r="C121" s="17" t="s">
        <v>56</v>
      </c>
      <c r="D121" s="5">
        <f t="shared" si="5"/>
        <v>1800</v>
      </c>
      <c r="E121" s="5">
        <f>E122</f>
        <v>600</v>
      </c>
      <c r="F121" s="5">
        <f>F122</f>
        <v>600</v>
      </c>
      <c r="G121" s="5">
        <f>G122</f>
        <v>600</v>
      </c>
    </row>
    <row r="122" spans="1:7" ht="50.25" customHeight="1">
      <c r="A122" s="39"/>
      <c r="B122" s="39"/>
      <c r="C122" s="16" t="s">
        <v>49</v>
      </c>
      <c r="D122" s="5">
        <f t="shared" si="5"/>
        <v>1800</v>
      </c>
      <c r="E122" s="5">
        <v>600</v>
      </c>
      <c r="F122" s="5">
        <f>600-600+600</f>
        <v>600</v>
      </c>
      <c r="G122" s="5">
        <v>600</v>
      </c>
    </row>
    <row r="123" spans="1:7" ht="52.5" customHeight="1">
      <c r="A123" s="39"/>
      <c r="B123" s="39"/>
      <c r="C123" s="16" t="s">
        <v>98</v>
      </c>
      <c r="D123" s="5">
        <f t="shared" si="5"/>
        <v>0</v>
      </c>
      <c r="E123" s="5">
        <v>0</v>
      </c>
      <c r="F123" s="5">
        <v>0</v>
      </c>
      <c r="G123" s="5">
        <v>0</v>
      </c>
    </row>
    <row r="124" spans="1:7" ht="78" customHeight="1">
      <c r="A124" s="39" t="s">
        <v>30</v>
      </c>
      <c r="B124" s="39" t="s">
        <v>83</v>
      </c>
      <c r="C124" s="17" t="s">
        <v>56</v>
      </c>
      <c r="D124" s="5">
        <f>E124+F124+G124</f>
        <v>1950</v>
      </c>
      <c r="E124" s="5">
        <f>E125+E126</f>
        <v>650</v>
      </c>
      <c r="F124" s="5">
        <f>F125+F126</f>
        <v>650</v>
      </c>
      <c r="G124" s="5">
        <f>G125+G126</f>
        <v>650</v>
      </c>
    </row>
    <row r="125" spans="1:7" ht="96" customHeight="1">
      <c r="A125" s="39"/>
      <c r="B125" s="39"/>
      <c r="C125" s="17" t="s">
        <v>49</v>
      </c>
      <c r="D125" s="5">
        <f>SUM(E125:G125)</f>
        <v>1950</v>
      </c>
      <c r="E125" s="5">
        <v>650</v>
      </c>
      <c r="F125" s="5">
        <v>650</v>
      </c>
      <c r="G125" s="5">
        <v>650</v>
      </c>
    </row>
    <row r="126" spans="1:7" ht="51.75" customHeight="1">
      <c r="A126" s="39"/>
      <c r="B126" s="39"/>
      <c r="C126" s="17" t="s">
        <v>98</v>
      </c>
      <c r="D126" s="5">
        <f>SUM(E126:G126)</f>
        <v>0</v>
      </c>
      <c r="E126" s="5">
        <v>0</v>
      </c>
      <c r="F126" s="5">
        <v>0</v>
      </c>
      <c r="G126" s="5">
        <v>0</v>
      </c>
    </row>
    <row r="127" spans="1:7" ht="54.75" customHeight="1">
      <c r="A127" s="35" t="s">
        <v>31</v>
      </c>
      <c r="B127" s="39" t="s">
        <v>140</v>
      </c>
      <c r="C127" s="16" t="s">
        <v>56</v>
      </c>
      <c r="D127" s="5">
        <f>E127+F127+G127</f>
        <v>780</v>
      </c>
      <c r="E127" s="5">
        <f>E128+E129</f>
        <v>260</v>
      </c>
      <c r="F127" s="5">
        <f>F128+F129</f>
        <v>260</v>
      </c>
      <c r="G127" s="5">
        <f>G128+G129</f>
        <v>260</v>
      </c>
    </row>
    <row r="128" spans="1:7" ht="54.75" customHeight="1">
      <c r="A128" s="36"/>
      <c r="B128" s="39"/>
      <c r="C128" s="17" t="s">
        <v>49</v>
      </c>
      <c r="D128" s="5">
        <f t="shared" si="5"/>
        <v>780</v>
      </c>
      <c r="E128" s="5">
        <v>260</v>
      </c>
      <c r="F128" s="5">
        <v>260</v>
      </c>
      <c r="G128" s="5">
        <v>260</v>
      </c>
    </row>
    <row r="129" spans="1:7" ht="111" customHeight="1">
      <c r="A129" s="37"/>
      <c r="B129" s="39"/>
      <c r="C129" s="17" t="s">
        <v>98</v>
      </c>
      <c r="D129" s="5">
        <f t="shared" si="5"/>
        <v>0</v>
      </c>
      <c r="E129" s="5">
        <v>0</v>
      </c>
      <c r="F129" s="5">
        <v>0</v>
      </c>
      <c r="G129" s="5">
        <v>0</v>
      </c>
    </row>
    <row r="130" spans="1:7" ht="15" customHeight="1">
      <c r="A130" s="14">
        <v>1</v>
      </c>
      <c r="B130" s="14">
        <v>2</v>
      </c>
      <c r="C130" s="14">
        <v>3</v>
      </c>
      <c r="D130" s="14">
        <v>4</v>
      </c>
      <c r="E130" s="14">
        <v>5</v>
      </c>
      <c r="F130" s="14">
        <v>6</v>
      </c>
      <c r="G130" s="14">
        <v>7</v>
      </c>
    </row>
    <row r="131" spans="1:7" ht="15.75" customHeight="1">
      <c r="A131" s="35" t="s">
        <v>44</v>
      </c>
      <c r="B131" s="35" t="s">
        <v>91</v>
      </c>
      <c r="C131" s="1" t="s">
        <v>56</v>
      </c>
      <c r="D131" s="5">
        <f>SUM(E131:G131)</f>
        <v>119605.7</v>
      </c>
      <c r="E131" s="5">
        <f>E132+E133</f>
        <v>26665.699999999997</v>
      </c>
      <c r="F131" s="5">
        <f>F132+F133</f>
        <v>46470</v>
      </c>
      <c r="G131" s="5">
        <f>G132+G133</f>
        <v>46470</v>
      </c>
    </row>
    <row r="132" spans="1:7" ht="15.75" customHeight="1">
      <c r="A132" s="36"/>
      <c r="B132" s="36"/>
      <c r="C132" s="1" t="s">
        <v>41</v>
      </c>
      <c r="D132" s="5">
        <f>SUM(E132:G132)</f>
        <v>119605.7</v>
      </c>
      <c r="E132" s="5">
        <f>E134+E135</f>
        <v>26665.699999999997</v>
      </c>
      <c r="F132" s="5">
        <f>F134+F135</f>
        <v>46470</v>
      </c>
      <c r="G132" s="5">
        <f>G134+G135</f>
        <v>46470</v>
      </c>
    </row>
    <row r="133" spans="1:7" ht="15.75" customHeight="1">
      <c r="A133" s="36"/>
      <c r="B133" s="36"/>
      <c r="C133" s="1" t="s">
        <v>42</v>
      </c>
      <c r="D133" s="5">
        <f>SUM(E133:G133)</f>
        <v>0</v>
      </c>
      <c r="E133" s="5">
        <v>0</v>
      </c>
      <c r="F133" s="5">
        <v>0</v>
      </c>
      <c r="G133" s="5">
        <v>0</v>
      </c>
    </row>
    <row r="134" spans="1:7" ht="15.75" customHeight="1">
      <c r="A134" s="36"/>
      <c r="B134" s="36"/>
      <c r="C134" s="16" t="s">
        <v>48</v>
      </c>
      <c r="D134" s="5">
        <f aca="true" t="shared" si="6" ref="D134:D157">SUM(E134:G134)</f>
        <v>119275.7</v>
      </c>
      <c r="E134" s="5">
        <f>E141+E154</f>
        <v>26555.699999999997</v>
      </c>
      <c r="F134" s="5">
        <f>F141+F154</f>
        <v>46360</v>
      </c>
      <c r="G134" s="5">
        <f>G141+G154</f>
        <v>46360</v>
      </c>
    </row>
    <row r="135" spans="1:7" ht="15.75" customHeight="1">
      <c r="A135" s="36"/>
      <c r="B135" s="36"/>
      <c r="C135" s="16" t="s">
        <v>96</v>
      </c>
      <c r="D135" s="5">
        <f t="shared" si="6"/>
        <v>330</v>
      </c>
      <c r="E135" s="5">
        <f>E155</f>
        <v>110</v>
      </c>
      <c r="F135" s="5">
        <f>F155</f>
        <v>110</v>
      </c>
      <c r="G135" s="5">
        <f>G155</f>
        <v>110</v>
      </c>
    </row>
    <row r="136" spans="1:7" ht="15.75" customHeight="1">
      <c r="A136" s="36"/>
      <c r="B136" s="36"/>
      <c r="C136" s="1" t="s">
        <v>97</v>
      </c>
      <c r="D136" s="5">
        <f t="shared" si="6"/>
        <v>0</v>
      </c>
      <c r="E136" s="5">
        <v>0</v>
      </c>
      <c r="F136" s="5">
        <v>0</v>
      </c>
      <c r="G136" s="5">
        <v>0</v>
      </c>
    </row>
    <row r="137" spans="1:7" ht="15.75" customHeight="1">
      <c r="A137" s="36"/>
      <c r="B137" s="36"/>
      <c r="C137" s="1" t="s">
        <v>98</v>
      </c>
      <c r="D137" s="5">
        <f t="shared" si="6"/>
        <v>0</v>
      </c>
      <c r="E137" s="5">
        <v>0</v>
      </c>
      <c r="F137" s="5">
        <v>0</v>
      </c>
      <c r="G137" s="5">
        <v>0</v>
      </c>
    </row>
    <row r="138" spans="1:7" ht="15.75" customHeight="1">
      <c r="A138" s="35" t="s">
        <v>32</v>
      </c>
      <c r="B138" s="35" t="s">
        <v>73</v>
      </c>
      <c r="C138" s="17" t="s">
        <v>56</v>
      </c>
      <c r="D138" s="5">
        <f t="shared" si="6"/>
        <v>52544.1</v>
      </c>
      <c r="E138" s="5">
        <f>E139+E140</f>
        <v>4318.099999999999</v>
      </c>
      <c r="F138" s="5">
        <f>F139+F140</f>
        <v>24126</v>
      </c>
      <c r="G138" s="5">
        <f>G139+G140</f>
        <v>24100</v>
      </c>
    </row>
    <row r="139" spans="1:7" ht="15.75" customHeight="1">
      <c r="A139" s="36"/>
      <c r="B139" s="36"/>
      <c r="C139" s="17" t="s">
        <v>41</v>
      </c>
      <c r="D139" s="5">
        <f>SUM(E139:G139)</f>
        <v>52544.1</v>
      </c>
      <c r="E139" s="5">
        <f>E141</f>
        <v>4318.099999999999</v>
      </c>
      <c r="F139" s="5">
        <f>F141</f>
        <v>24126</v>
      </c>
      <c r="G139" s="5">
        <f>G141</f>
        <v>24100</v>
      </c>
    </row>
    <row r="140" spans="1:7" ht="15.75" customHeight="1">
      <c r="A140" s="36"/>
      <c r="B140" s="36"/>
      <c r="C140" s="17" t="s">
        <v>42</v>
      </c>
      <c r="D140" s="5">
        <f>SUM(E140:G140)</f>
        <v>0</v>
      </c>
      <c r="E140" s="5">
        <v>0</v>
      </c>
      <c r="F140" s="5">
        <v>0</v>
      </c>
      <c r="G140" s="5">
        <v>0</v>
      </c>
    </row>
    <row r="141" spans="1:7" ht="15.75" customHeight="1">
      <c r="A141" s="36"/>
      <c r="B141" s="36"/>
      <c r="C141" s="17" t="s">
        <v>49</v>
      </c>
      <c r="D141" s="5">
        <f t="shared" si="6"/>
        <v>52544.1</v>
      </c>
      <c r="E141" s="5">
        <f>E145+E148</f>
        <v>4318.099999999999</v>
      </c>
      <c r="F141" s="5">
        <f>F145+F148</f>
        <v>24126</v>
      </c>
      <c r="G141" s="5">
        <f>G145+G148</f>
        <v>24100</v>
      </c>
    </row>
    <row r="142" spans="1:7" ht="15.75" customHeight="1">
      <c r="A142" s="36"/>
      <c r="B142" s="36"/>
      <c r="C142" s="17" t="s">
        <v>97</v>
      </c>
      <c r="D142" s="5">
        <f t="shared" si="6"/>
        <v>0</v>
      </c>
      <c r="E142" s="5">
        <v>0</v>
      </c>
      <c r="F142" s="5">
        <v>0</v>
      </c>
      <c r="G142" s="5">
        <v>0</v>
      </c>
    </row>
    <row r="143" spans="1:7" ht="15.75" customHeight="1">
      <c r="A143" s="37"/>
      <c r="B143" s="37"/>
      <c r="C143" s="17" t="s">
        <v>98</v>
      </c>
      <c r="D143" s="5">
        <f t="shared" si="6"/>
        <v>0</v>
      </c>
      <c r="E143" s="5">
        <v>0</v>
      </c>
      <c r="F143" s="5">
        <v>0</v>
      </c>
      <c r="G143" s="5">
        <v>0</v>
      </c>
    </row>
    <row r="144" spans="1:7" ht="20.25" customHeight="1">
      <c r="A144" s="39" t="s">
        <v>33</v>
      </c>
      <c r="B144" s="39" t="s">
        <v>72</v>
      </c>
      <c r="C144" s="17" t="s">
        <v>56</v>
      </c>
      <c r="D144" s="5">
        <f t="shared" si="6"/>
        <v>52195.7</v>
      </c>
      <c r="E144" s="5">
        <f>E145+E146</f>
        <v>4195.7</v>
      </c>
      <c r="F144" s="5">
        <f>F145+F146</f>
        <v>24000</v>
      </c>
      <c r="G144" s="5">
        <f>G145+G146</f>
        <v>24000</v>
      </c>
    </row>
    <row r="145" spans="1:7" ht="20.25" customHeight="1">
      <c r="A145" s="39"/>
      <c r="B145" s="39"/>
      <c r="C145" s="17" t="s">
        <v>49</v>
      </c>
      <c r="D145" s="5">
        <f t="shared" si="6"/>
        <v>52195.7</v>
      </c>
      <c r="E145" s="5">
        <f>24000-24000+3000+1050+145.7</f>
        <v>4195.7</v>
      </c>
      <c r="F145" s="5">
        <v>24000</v>
      </c>
      <c r="G145" s="5">
        <v>24000</v>
      </c>
    </row>
    <row r="146" spans="1:7" ht="20.25" customHeight="1">
      <c r="A146" s="39"/>
      <c r="B146" s="39"/>
      <c r="C146" s="17" t="s">
        <v>97</v>
      </c>
      <c r="D146" s="5">
        <f t="shared" si="6"/>
        <v>0</v>
      </c>
      <c r="E146" s="5">
        <v>0</v>
      </c>
      <c r="F146" s="5">
        <v>0</v>
      </c>
      <c r="G146" s="5">
        <f>0</f>
        <v>0</v>
      </c>
    </row>
    <row r="147" spans="1:7" ht="20.25" customHeight="1">
      <c r="A147" s="35" t="s">
        <v>70</v>
      </c>
      <c r="B147" s="35" t="s">
        <v>71</v>
      </c>
      <c r="C147" s="17" t="s">
        <v>56</v>
      </c>
      <c r="D147" s="5">
        <f>SUM(E147:G147)</f>
        <v>348.4</v>
      </c>
      <c r="E147" s="5">
        <f>E148+E149</f>
        <v>122.4</v>
      </c>
      <c r="F147" s="5">
        <f>F148+F149</f>
        <v>126</v>
      </c>
      <c r="G147" s="5">
        <f>G148+G149</f>
        <v>100</v>
      </c>
    </row>
    <row r="148" spans="1:7" ht="20.25" customHeight="1">
      <c r="A148" s="36"/>
      <c r="B148" s="36"/>
      <c r="C148" s="17" t="s">
        <v>49</v>
      </c>
      <c r="D148" s="5">
        <f>SUM(E148:G148)</f>
        <v>348.4</v>
      </c>
      <c r="E148" s="5">
        <f>100+22.4</f>
        <v>122.4</v>
      </c>
      <c r="F148" s="5">
        <f>100+26</f>
        <v>126</v>
      </c>
      <c r="G148" s="5">
        <v>100</v>
      </c>
    </row>
    <row r="149" spans="1:7" ht="20.25" customHeight="1">
      <c r="A149" s="36"/>
      <c r="B149" s="36"/>
      <c r="C149" s="17" t="s">
        <v>97</v>
      </c>
      <c r="D149" s="5">
        <f>SUM(E149:G149)</f>
        <v>0</v>
      </c>
      <c r="E149" s="5">
        <v>0</v>
      </c>
      <c r="F149" s="5">
        <v>0</v>
      </c>
      <c r="G149" s="5">
        <f>0</f>
        <v>0</v>
      </c>
    </row>
    <row r="150" spans="1:7" ht="20.25" customHeight="1">
      <c r="A150" s="37"/>
      <c r="B150" s="37"/>
      <c r="C150" s="17" t="s">
        <v>98</v>
      </c>
      <c r="D150" s="5">
        <f>SUM(E150:G150)</f>
        <v>0</v>
      </c>
      <c r="E150" s="5">
        <v>0</v>
      </c>
      <c r="F150" s="5">
        <v>0</v>
      </c>
      <c r="G150" s="5">
        <v>0</v>
      </c>
    </row>
    <row r="151" spans="1:7" ht="15" customHeight="1">
      <c r="A151" s="35" t="s">
        <v>7</v>
      </c>
      <c r="B151" s="35" t="s">
        <v>8</v>
      </c>
      <c r="C151" s="1" t="s">
        <v>56</v>
      </c>
      <c r="D151" s="5">
        <f t="shared" si="6"/>
        <v>67061.6</v>
      </c>
      <c r="E151" s="5">
        <f>E152+E153</f>
        <v>22347.6</v>
      </c>
      <c r="F151" s="5">
        <f>F152+F153</f>
        <v>22344</v>
      </c>
      <c r="G151" s="5">
        <f>G152+G153</f>
        <v>22370</v>
      </c>
    </row>
    <row r="152" spans="1:7" ht="15" customHeight="1">
      <c r="A152" s="36"/>
      <c r="B152" s="36"/>
      <c r="C152" s="1" t="s">
        <v>41</v>
      </c>
      <c r="D152" s="5">
        <f>SUM(E152:G152)</f>
        <v>67061.6</v>
      </c>
      <c r="E152" s="5">
        <f>E154+E156+E157+E155</f>
        <v>22347.6</v>
      </c>
      <c r="F152" s="5">
        <f>F154+F156+F157+F155</f>
        <v>22344</v>
      </c>
      <c r="G152" s="5">
        <f>G154+G156+G157+G155</f>
        <v>22370</v>
      </c>
    </row>
    <row r="153" spans="1:7" ht="15" customHeight="1">
      <c r="A153" s="36"/>
      <c r="B153" s="36"/>
      <c r="C153" s="1" t="s">
        <v>42</v>
      </c>
      <c r="D153" s="5">
        <f>SUM(E153:G153)</f>
        <v>0</v>
      </c>
      <c r="E153" s="5">
        <v>0</v>
      </c>
      <c r="F153" s="5">
        <v>0</v>
      </c>
      <c r="G153" s="5">
        <v>0</v>
      </c>
    </row>
    <row r="154" spans="1:7" ht="15" customHeight="1">
      <c r="A154" s="36"/>
      <c r="B154" s="36"/>
      <c r="C154" s="1" t="s">
        <v>49</v>
      </c>
      <c r="D154" s="5">
        <f t="shared" si="6"/>
        <v>66731.6</v>
      </c>
      <c r="E154" s="5">
        <f>E159+E164+E168+E172</f>
        <v>22237.6</v>
      </c>
      <c r="F154" s="5">
        <f>F159+F164+F168+F172</f>
        <v>22234</v>
      </c>
      <c r="G154" s="5">
        <f>G159+G164+G168+G172</f>
        <v>22260</v>
      </c>
    </row>
    <row r="155" spans="1:7" ht="15" customHeight="1">
      <c r="A155" s="36"/>
      <c r="B155" s="36"/>
      <c r="C155" s="1" t="s">
        <v>96</v>
      </c>
      <c r="D155" s="5">
        <f t="shared" si="6"/>
        <v>330</v>
      </c>
      <c r="E155" s="5">
        <f>E173</f>
        <v>110</v>
      </c>
      <c r="F155" s="5">
        <f>F173</f>
        <v>110</v>
      </c>
      <c r="G155" s="5">
        <f>G173</f>
        <v>110</v>
      </c>
    </row>
    <row r="156" spans="1:7" ht="15" customHeight="1">
      <c r="A156" s="36"/>
      <c r="B156" s="36"/>
      <c r="C156" s="1" t="s">
        <v>97</v>
      </c>
      <c r="D156" s="5">
        <f t="shared" si="6"/>
        <v>0</v>
      </c>
      <c r="E156" s="5">
        <v>0</v>
      </c>
      <c r="F156" s="5">
        <v>0</v>
      </c>
      <c r="G156" s="5">
        <v>0</v>
      </c>
    </row>
    <row r="157" spans="1:7" ht="15" customHeight="1">
      <c r="A157" s="36"/>
      <c r="B157" s="36"/>
      <c r="C157" s="1" t="s">
        <v>98</v>
      </c>
      <c r="D157" s="5">
        <f t="shared" si="6"/>
        <v>0</v>
      </c>
      <c r="E157" s="5">
        <v>0</v>
      </c>
      <c r="F157" s="5">
        <v>0</v>
      </c>
      <c r="G157" s="5">
        <v>0</v>
      </c>
    </row>
    <row r="158" spans="1:7" ht="40.5" customHeight="1">
      <c r="A158" s="39" t="s">
        <v>34</v>
      </c>
      <c r="B158" s="39" t="s">
        <v>78</v>
      </c>
      <c r="C158" s="17" t="s">
        <v>56</v>
      </c>
      <c r="D158" s="5">
        <f aca="true" t="shared" si="7" ref="D158:D166">SUM(E158:G158)</f>
        <v>3551.6</v>
      </c>
      <c r="E158" s="5">
        <f>E159+E160+E161</f>
        <v>1177.6</v>
      </c>
      <c r="F158" s="5">
        <f>F159+F160+F161</f>
        <v>1174</v>
      </c>
      <c r="G158" s="5">
        <f>G159+G160+G161</f>
        <v>1200</v>
      </c>
    </row>
    <row r="159" spans="1:7" ht="40.5" customHeight="1">
      <c r="A159" s="39"/>
      <c r="B159" s="39"/>
      <c r="C159" s="16" t="s">
        <v>49</v>
      </c>
      <c r="D159" s="5">
        <f t="shared" si="7"/>
        <v>3551.6</v>
      </c>
      <c r="E159" s="5">
        <f>1200-22.4</f>
        <v>1177.6</v>
      </c>
      <c r="F159" s="5">
        <f>1200-26</f>
        <v>1174</v>
      </c>
      <c r="G159" s="5">
        <f>500+100+600</f>
        <v>1200</v>
      </c>
    </row>
    <row r="160" spans="1:7" ht="40.5" customHeight="1">
      <c r="A160" s="39"/>
      <c r="B160" s="39"/>
      <c r="C160" s="16" t="s">
        <v>97</v>
      </c>
      <c r="D160" s="5">
        <v>0</v>
      </c>
      <c r="E160" s="5">
        <v>0</v>
      </c>
      <c r="F160" s="5">
        <v>0</v>
      </c>
      <c r="G160" s="5">
        <v>0</v>
      </c>
    </row>
    <row r="161" spans="1:7" ht="50.25" customHeight="1">
      <c r="A161" s="39"/>
      <c r="B161" s="39"/>
      <c r="C161" s="16" t="s">
        <v>98</v>
      </c>
      <c r="D161" s="5">
        <f t="shared" si="7"/>
        <v>0</v>
      </c>
      <c r="E161" s="5">
        <v>0</v>
      </c>
      <c r="F161" s="5">
        <v>0</v>
      </c>
      <c r="G161" s="5">
        <v>0</v>
      </c>
    </row>
    <row r="162" spans="1:7" ht="15" customHeight="1">
      <c r="A162" s="15">
        <v>1</v>
      </c>
      <c r="B162" s="15">
        <v>2</v>
      </c>
      <c r="C162" s="14">
        <v>3</v>
      </c>
      <c r="D162" s="19">
        <v>4</v>
      </c>
      <c r="E162" s="19">
        <v>5</v>
      </c>
      <c r="F162" s="19">
        <v>6</v>
      </c>
      <c r="G162" s="19">
        <v>7</v>
      </c>
    </row>
    <row r="163" spans="1:7" ht="36" customHeight="1">
      <c r="A163" s="35" t="s">
        <v>66</v>
      </c>
      <c r="B163" s="35" t="s">
        <v>77</v>
      </c>
      <c r="C163" s="16" t="s">
        <v>56</v>
      </c>
      <c r="D163" s="5">
        <f t="shared" si="7"/>
        <v>60000</v>
      </c>
      <c r="E163" s="5">
        <f>E164+E165+E166</f>
        <v>20000</v>
      </c>
      <c r="F163" s="5">
        <f>F164+F165+F166</f>
        <v>20000</v>
      </c>
      <c r="G163" s="5">
        <f>G164+G165+G166</f>
        <v>20000</v>
      </c>
    </row>
    <row r="164" spans="1:7" ht="36" customHeight="1">
      <c r="A164" s="36"/>
      <c r="B164" s="36"/>
      <c r="C164" s="16" t="s">
        <v>49</v>
      </c>
      <c r="D164" s="5">
        <f t="shared" si="7"/>
        <v>60000</v>
      </c>
      <c r="E164" s="5">
        <v>20000</v>
      </c>
      <c r="F164" s="5">
        <v>20000</v>
      </c>
      <c r="G164" s="5">
        <v>20000</v>
      </c>
    </row>
    <row r="165" spans="1:7" ht="36" customHeight="1">
      <c r="A165" s="36"/>
      <c r="B165" s="36"/>
      <c r="C165" s="16" t="s">
        <v>97</v>
      </c>
      <c r="D165" s="5">
        <f t="shared" si="7"/>
        <v>0</v>
      </c>
      <c r="E165" s="5">
        <v>0</v>
      </c>
      <c r="F165" s="5">
        <v>0</v>
      </c>
      <c r="G165" s="5">
        <v>0</v>
      </c>
    </row>
    <row r="166" spans="1:7" ht="62.25" customHeight="1">
      <c r="A166" s="36"/>
      <c r="B166" s="36"/>
      <c r="C166" s="16" t="s">
        <v>98</v>
      </c>
      <c r="D166" s="5">
        <f t="shared" si="7"/>
        <v>0</v>
      </c>
      <c r="E166" s="5">
        <v>0</v>
      </c>
      <c r="F166" s="5">
        <v>0</v>
      </c>
      <c r="G166" s="5">
        <v>0</v>
      </c>
    </row>
    <row r="167" spans="1:7" ht="22.5" customHeight="1">
      <c r="A167" s="39" t="s">
        <v>67</v>
      </c>
      <c r="B167" s="39" t="s">
        <v>60</v>
      </c>
      <c r="C167" s="16" t="s">
        <v>56</v>
      </c>
      <c r="D167" s="5">
        <f aca="true" t="shared" si="8" ref="D167:D175">SUM(E167:G167)</f>
        <v>3180</v>
      </c>
      <c r="E167" s="5">
        <f>E168+E169+E170</f>
        <v>1060</v>
      </c>
      <c r="F167" s="5">
        <f>F168+F169+F170</f>
        <v>1060</v>
      </c>
      <c r="G167" s="5">
        <f>G168+G169+G170</f>
        <v>1060</v>
      </c>
    </row>
    <row r="168" spans="1:7" ht="22.5" customHeight="1">
      <c r="A168" s="39"/>
      <c r="B168" s="39"/>
      <c r="C168" s="16" t="s">
        <v>49</v>
      </c>
      <c r="D168" s="5">
        <f t="shared" si="8"/>
        <v>3180</v>
      </c>
      <c r="E168" s="5">
        <v>1060</v>
      </c>
      <c r="F168" s="5">
        <v>1060</v>
      </c>
      <c r="G168" s="5">
        <v>1060</v>
      </c>
    </row>
    <row r="169" spans="1:7" ht="22.5" customHeight="1">
      <c r="A169" s="39"/>
      <c r="B169" s="39"/>
      <c r="C169" s="16" t="s">
        <v>97</v>
      </c>
      <c r="D169" s="5">
        <f t="shared" si="8"/>
        <v>0</v>
      </c>
      <c r="E169" s="5">
        <v>0</v>
      </c>
      <c r="F169" s="5">
        <v>0</v>
      </c>
      <c r="G169" s="5">
        <v>0</v>
      </c>
    </row>
    <row r="170" spans="1:7" ht="22.5" customHeight="1">
      <c r="A170" s="39"/>
      <c r="B170" s="39"/>
      <c r="C170" s="16" t="s">
        <v>100</v>
      </c>
      <c r="D170" s="5">
        <f t="shared" si="8"/>
        <v>0</v>
      </c>
      <c r="E170" s="5">
        <v>0</v>
      </c>
      <c r="F170" s="5">
        <v>0</v>
      </c>
      <c r="G170" s="5">
        <v>0</v>
      </c>
    </row>
    <row r="171" spans="1:7" ht="21" customHeight="1">
      <c r="A171" s="39" t="s">
        <v>74</v>
      </c>
      <c r="B171" s="39" t="s">
        <v>75</v>
      </c>
      <c r="C171" s="16" t="s">
        <v>56</v>
      </c>
      <c r="D171" s="5">
        <f t="shared" si="8"/>
        <v>330</v>
      </c>
      <c r="E171" s="5">
        <f>E172+E174+E175+E173</f>
        <v>110</v>
      </c>
      <c r="F171" s="5">
        <f>F172+F174+F175+F173</f>
        <v>110</v>
      </c>
      <c r="G171" s="5">
        <f>G172+G174+G175+G173</f>
        <v>110</v>
      </c>
    </row>
    <row r="172" spans="1:8" ht="21" customHeight="1">
      <c r="A172" s="39"/>
      <c r="B172" s="39"/>
      <c r="C172" s="16" t="s">
        <v>49</v>
      </c>
      <c r="D172" s="5">
        <f t="shared" si="8"/>
        <v>0</v>
      </c>
      <c r="E172" s="5">
        <v>0</v>
      </c>
      <c r="F172" s="5">
        <v>0</v>
      </c>
      <c r="G172" s="5">
        <v>0</v>
      </c>
      <c r="H172" s="18"/>
    </row>
    <row r="173" spans="1:8" ht="21" customHeight="1">
      <c r="A173" s="39"/>
      <c r="B173" s="39"/>
      <c r="C173" s="16" t="s">
        <v>96</v>
      </c>
      <c r="D173" s="5">
        <f t="shared" si="8"/>
        <v>330</v>
      </c>
      <c r="E173" s="5">
        <v>110</v>
      </c>
      <c r="F173" s="5">
        <v>110</v>
      </c>
      <c r="G173" s="5">
        <v>110</v>
      </c>
      <c r="H173" s="18"/>
    </row>
    <row r="174" spans="1:7" ht="21" customHeight="1">
      <c r="A174" s="39"/>
      <c r="B174" s="39"/>
      <c r="C174" s="16" t="s">
        <v>97</v>
      </c>
      <c r="D174" s="5">
        <f t="shared" si="8"/>
        <v>0</v>
      </c>
      <c r="E174" s="5">
        <v>0</v>
      </c>
      <c r="F174" s="5">
        <v>0</v>
      </c>
      <c r="G174" s="5">
        <v>0</v>
      </c>
    </row>
    <row r="175" spans="1:7" ht="21" customHeight="1">
      <c r="A175" s="39"/>
      <c r="B175" s="39"/>
      <c r="C175" s="16" t="s">
        <v>98</v>
      </c>
      <c r="D175" s="5">
        <f t="shared" si="8"/>
        <v>0</v>
      </c>
      <c r="E175" s="5">
        <v>0</v>
      </c>
      <c r="F175" s="5">
        <v>0</v>
      </c>
      <c r="G175" s="5">
        <v>0</v>
      </c>
    </row>
    <row r="176" spans="1:7" ht="42.75" customHeight="1">
      <c r="A176" s="50"/>
      <c r="B176" s="50"/>
      <c r="C176" s="50"/>
      <c r="D176" s="50"/>
      <c r="E176" s="50"/>
      <c r="F176" s="50"/>
      <c r="G176" s="50"/>
    </row>
    <row r="179" ht="15">
      <c r="B179" s="24"/>
    </row>
    <row r="181" ht="15">
      <c r="B181" s="25"/>
    </row>
    <row r="182" ht="15">
      <c r="B182" s="4"/>
    </row>
    <row r="183" ht="15">
      <c r="B183" s="4"/>
    </row>
    <row r="184" ht="15">
      <c r="B184" s="25"/>
    </row>
    <row r="187" ht="15">
      <c r="B187" s="24"/>
    </row>
  </sheetData>
  <sheetProtection/>
  <mergeCells count="83">
    <mergeCell ref="B111:B113"/>
    <mergeCell ref="B158:B161"/>
    <mergeCell ref="A117:A119"/>
    <mergeCell ref="B127:B129"/>
    <mergeCell ref="A67:A69"/>
    <mergeCell ref="A88:A93"/>
    <mergeCell ref="B117:B119"/>
    <mergeCell ref="B121:B123"/>
    <mergeCell ref="A121:A123"/>
    <mergeCell ref="B124:B126"/>
    <mergeCell ref="B67:B69"/>
    <mergeCell ref="A36:A43"/>
    <mergeCell ref="A176:G176"/>
    <mergeCell ref="A171:A175"/>
    <mergeCell ref="B171:B175"/>
    <mergeCell ref="B163:B166"/>
    <mergeCell ref="A163:A166"/>
    <mergeCell ref="B151:B157"/>
    <mergeCell ref="B167:B170"/>
    <mergeCell ref="A158:A161"/>
    <mergeCell ref="A167:A170"/>
    <mergeCell ref="A147:A150"/>
    <mergeCell ref="B8:B16"/>
    <mergeCell ref="A8:A16"/>
    <mergeCell ref="B54:B56"/>
    <mergeCell ref="A57:A59"/>
    <mergeCell ref="B57:B59"/>
    <mergeCell ref="B17:B22"/>
    <mergeCell ref="B23:B28"/>
    <mergeCell ref="A45:A46"/>
    <mergeCell ref="A47:A52"/>
    <mergeCell ref="B106:B110"/>
    <mergeCell ref="A64:A66"/>
    <mergeCell ref="A151:A157"/>
    <mergeCell ref="A124:A126"/>
    <mergeCell ref="A111:A113"/>
    <mergeCell ref="B94:B97"/>
    <mergeCell ref="B114:B116"/>
    <mergeCell ref="B131:B137"/>
    <mergeCell ref="A138:A143"/>
    <mergeCell ref="A94:A97"/>
    <mergeCell ref="A131:A137"/>
    <mergeCell ref="B88:B93"/>
    <mergeCell ref="B147:B150"/>
    <mergeCell ref="A106:A110"/>
    <mergeCell ref="B144:B146"/>
    <mergeCell ref="B40:B42"/>
    <mergeCell ref="B49:B52"/>
    <mergeCell ref="A54:A56"/>
    <mergeCell ref="B81:B86"/>
    <mergeCell ref="B70:B74"/>
    <mergeCell ref="B36:B39"/>
    <mergeCell ref="B45:B46"/>
    <mergeCell ref="A144:A146"/>
    <mergeCell ref="B138:B143"/>
    <mergeCell ref="B47:B48"/>
    <mergeCell ref="A70:A74"/>
    <mergeCell ref="A127:A129"/>
    <mergeCell ref="A114:A116"/>
    <mergeCell ref="B75:B77"/>
    <mergeCell ref="A81:A86"/>
    <mergeCell ref="D1:G1"/>
    <mergeCell ref="A3:G3"/>
    <mergeCell ref="A5:A6"/>
    <mergeCell ref="B5:B6"/>
    <mergeCell ref="C5:C6"/>
    <mergeCell ref="A17:A22"/>
    <mergeCell ref="A102:A105"/>
    <mergeCell ref="A60:A63"/>
    <mergeCell ref="A98:A101"/>
    <mergeCell ref="A75:A77"/>
    <mergeCell ref="B78:B80"/>
    <mergeCell ref="A78:A80"/>
    <mergeCell ref="B98:B101"/>
    <mergeCell ref="B60:B62"/>
    <mergeCell ref="B64:B66"/>
    <mergeCell ref="B102:B105"/>
    <mergeCell ref="A23:A28"/>
    <mergeCell ref="D5:G5"/>
    <mergeCell ref="A29:A31"/>
    <mergeCell ref="B33:B35"/>
    <mergeCell ref="B29:B31"/>
    <mergeCell ref="A33:A35"/>
  </mergeCells>
  <printOptions horizontalCentered="1"/>
  <pageMargins left="0.7874015748031497" right="0.7874015748031497" top="1.1811023622047245" bottom="0.5905511811023623" header="0.31496062992125984" footer="0.31496062992125984"/>
  <pageSetup fitToHeight="20" horizontalDpi="600" verticalDpi="600" orientation="landscape" paperSize="9" scale="21" r:id="rId1"/>
  <rowBreaks count="6" manualBreakCount="6">
    <brk id="31" max="6" man="1"/>
    <brk id="59" max="6" man="1"/>
    <brk id="86" max="6" man="1"/>
    <brk id="119" max="6" man="1"/>
    <brk id="129" max="6" man="1"/>
    <brk id="16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90"/>
  <sheetViews>
    <sheetView tabSelected="1" view="pageBreakPreview" zoomScaleNormal="90" zoomScaleSheetLayoutView="100" zoomScalePageLayoutView="0" workbookViewId="0" topLeftCell="A1">
      <selection activeCell="C15" sqref="C15"/>
    </sheetView>
  </sheetViews>
  <sheetFormatPr defaultColWidth="9.140625" defaultRowHeight="15"/>
  <cols>
    <col min="1" max="1" width="35.140625" style="6" customWidth="1"/>
    <col min="2" max="2" width="58.28125" style="6" customWidth="1"/>
    <col min="3" max="3" width="46.8515625" style="6" customWidth="1"/>
    <col min="4" max="4" width="14.00390625" style="6" customWidth="1"/>
    <col min="5" max="5" width="15.140625" style="6" customWidth="1"/>
    <col min="6" max="6" width="15.28125" style="6" customWidth="1"/>
    <col min="7" max="7" width="16.57421875" style="6" customWidth="1"/>
    <col min="8" max="8" width="12.00390625" style="8" customWidth="1"/>
    <col min="9" max="9" width="11.8515625" style="8" customWidth="1"/>
    <col min="10" max="10" width="9.7109375" style="4" bestFit="1" customWidth="1"/>
    <col min="11" max="29" width="8.8515625" style="4" customWidth="1"/>
    <col min="30" max="16384" width="9.140625" style="4" customWidth="1"/>
  </cols>
  <sheetData>
    <row r="1" spans="1:7" ht="120" customHeight="1">
      <c r="A1" s="20"/>
      <c r="B1" s="21"/>
      <c r="C1" s="20"/>
      <c r="D1" s="43" t="s">
        <v>101</v>
      </c>
      <c r="E1" s="43"/>
      <c r="F1" s="43"/>
      <c r="G1" s="43"/>
    </row>
    <row r="2" spans="1:7" ht="39.75" customHeight="1">
      <c r="A2" s="51" t="s">
        <v>17</v>
      </c>
      <c r="B2" s="51"/>
      <c r="C2" s="51"/>
      <c r="D2" s="51"/>
      <c r="E2" s="51"/>
      <c r="F2" s="51"/>
      <c r="G2" s="51"/>
    </row>
    <row r="3" spans="5:7" ht="15">
      <c r="E3" s="52"/>
      <c r="F3" s="52"/>
      <c r="G3" s="52"/>
    </row>
    <row r="4" spans="1:8" ht="24" customHeight="1">
      <c r="A4" s="38" t="s">
        <v>0</v>
      </c>
      <c r="B4" s="38" t="s">
        <v>53</v>
      </c>
      <c r="C4" s="38" t="s">
        <v>9</v>
      </c>
      <c r="D4" s="38" t="s">
        <v>54</v>
      </c>
      <c r="E4" s="38"/>
      <c r="F4" s="38"/>
      <c r="G4" s="38"/>
      <c r="H4" s="9"/>
    </row>
    <row r="5" spans="1:9" ht="26.25" customHeight="1">
      <c r="A5" s="38"/>
      <c r="B5" s="38"/>
      <c r="C5" s="38"/>
      <c r="D5" s="14" t="s">
        <v>1</v>
      </c>
      <c r="E5" s="14" t="s">
        <v>62</v>
      </c>
      <c r="F5" s="14" t="s">
        <v>63</v>
      </c>
      <c r="G5" s="14" t="s">
        <v>64</v>
      </c>
      <c r="H5" s="10"/>
      <c r="I5" s="11"/>
    </row>
    <row r="6" spans="1:8" ht="1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9"/>
    </row>
    <row r="7" spans="1:9" ht="15.75" customHeight="1">
      <c r="A7" s="39" t="s">
        <v>2</v>
      </c>
      <c r="B7" s="39" t="s">
        <v>88</v>
      </c>
      <c r="C7" s="17" t="s">
        <v>56</v>
      </c>
      <c r="D7" s="5">
        <f>SUM(E7:G7)</f>
        <v>1096385.4000000001</v>
      </c>
      <c r="E7" s="5">
        <f>E10+E12+E15+E18</f>
        <v>315942.2</v>
      </c>
      <c r="F7" s="5">
        <f>F10+F15+F12+F18</f>
        <v>527070.1</v>
      </c>
      <c r="G7" s="5">
        <f>G10+G15+G12+G18</f>
        <v>253373.1</v>
      </c>
      <c r="H7" s="2"/>
      <c r="I7" s="3"/>
    </row>
    <row r="8" spans="1:9" ht="15.75" customHeight="1">
      <c r="A8" s="39"/>
      <c r="B8" s="39"/>
      <c r="C8" s="17" t="s">
        <v>121</v>
      </c>
      <c r="D8" s="5">
        <f aca="true" t="shared" si="0" ref="D8:D15">SUM(E8:G8)</f>
        <v>1096385.4000000001</v>
      </c>
      <c r="E8" s="5">
        <f>E7</f>
        <v>315942.2</v>
      </c>
      <c r="F8" s="5">
        <f>F7</f>
        <v>527070.1</v>
      </c>
      <c r="G8" s="5">
        <f>G7</f>
        <v>253373.1</v>
      </c>
      <c r="H8" s="2"/>
      <c r="I8" s="3"/>
    </row>
    <row r="9" spans="1:9" ht="29.25" customHeight="1">
      <c r="A9" s="39"/>
      <c r="B9" s="39"/>
      <c r="C9" s="17" t="s">
        <v>42</v>
      </c>
      <c r="D9" s="5">
        <f t="shared" si="0"/>
        <v>3125.7999999999997</v>
      </c>
      <c r="E9" s="5">
        <f>E14+E17</f>
        <v>3125.7999999999997</v>
      </c>
      <c r="F9" s="5">
        <f>F17</f>
        <v>0</v>
      </c>
      <c r="G9" s="5">
        <f>G17</f>
        <v>0</v>
      </c>
      <c r="H9" s="2"/>
      <c r="I9" s="3"/>
    </row>
    <row r="10" spans="1:9" ht="15.75" customHeight="1">
      <c r="A10" s="39"/>
      <c r="B10" s="39"/>
      <c r="C10" s="17" t="s">
        <v>50</v>
      </c>
      <c r="D10" s="5">
        <f>SUM(E10:G10)</f>
        <v>571339.7</v>
      </c>
      <c r="E10" s="5">
        <f>E22+E171+E241</f>
        <v>123339.7</v>
      </c>
      <c r="F10" s="5">
        <f>F22+F171+F241</f>
        <v>358000</v>
      </c>
      <c r="G10" s="5">
        <f>G22+G171+G241</f>
        <v>90000</v>
      </c>
      <c r="H10" s="2"/>
      <c r="I10" s="3"/>
    </row>
    <row r="11" spans="1:9" ht="15.75" customHeight="1">
      <c r="A11" s="39"/>
      <c r="B11" s="39"/>
      <c r="C11" s="22" t="s">
        <v>13</v>
      </c>
      <c r="D11" s="5">
        <f t="shared" si="0"/>
        <v>191339.7</v>
      </c>
      <c r="E11" s="5">
        <f>E23</f>
        <v>41339.7</v>
      </c>
      <c r="F11" s="5">
        <f>F23</f>
        <v>60000</v>
      </c>
      <c r="G11" s="5">
        <f>G23</f>
        <v>90000</v>
      </c>
      <c r="H11" s="2"/>
      <c r="I11" s="3"/>
    </row>
    <row r="12" spans="1:9" ht="15.75" customHeight="1">
      <c r="A12" s="39"/>
      <c r="B12" s="39"/>
      <c r="C12" s="17" t="s">
        <v>61</v>
      </c>
      <c r="D12" s="5">
        <f t="shared" si="0"/>
        <v>339458</v>
      </c>
      <c r="E12" s="5">
        <f>E24+E172+E242</f>
        <v>143942.8</v>
      </c>
      <c r="F12" s="5">
        <f>F24+F172+F242</f>
        <v>100606.1</v>
      </c>
      <c r="G12" s="5">
        <f>G24+G172+G242</f>
        <v>94909.1</v>
      </c>
      <c r="H12" s="2"/>
      <c r="I12" s="3"/>
    </row>
    <row r="13" spans="1:9" ht="15.75" customHeight="1">
      <c r="A13" s="39"/>
      <c r="B13" s="39"/>
      <c r="C13" s="22" t="s">
        <v>13</v>
      </c>
      <c r="D13" s="5">
        <f t="shared" si="0"/>
        <v>339458</v>
      </c>
      <c r="E13" s="5">
        <f aca="true" t="shared" si="1" ref="E13:G14">E25</f>
        <v>143942.8</v>
      </c>
      <c r="F13" s="5">
        <f t="shared" si="1"/>
        <v>100606.1</v>
      </c>
      <c r="G13" s="5">
        <f t="shared" si="1"/>
        <v>94909.1</v>
      </c>
      <c r="H13" s="2"/>
      <c r="I13" s="3"/>
    </row>
    <row r="14" spans="1:9" ht="27" customHeight="1">
      <c r="A14" s="39"/>
      <c r="B14" s="39"/>
      <c r="C14" s="22" t="s">
        <v>57</v>
      </c>
      <c r="D14" s="5">
        <f t="shared" si="0"/>
        <v>3094.6</v>
      </c>
      <c r="E14" s="5">
        <f t="shared" si="1"/>
        <v>3094.6</v>
      </c>
      <c r="F14" s="5">
        <f t="shared" si="1"/>
        <v>0</v>
      </c>
      <c r="G14" s="5">
        <f t="shared" si="1"/>
        <v>0</v>
      </c>
      <c r="H14" s="2"/>
      <c r="I14" s="3"/>
    </row>
    <row r="15" spans="1:9" ht="15.75" customHeight="1">
      <c r="A15" s="39"/>
      <c r="B15" s="39"/>
      <c r="C15" s="17" t="s">
        <v>12</v>
      </c>
      <c r="D15" s="5">
        <f t="shared" si="0"/>
        <v>185587.7</v>
      </c>
      <c r="E15" s="5">
        <f>E27+E173+E243</f>
        <v>48659.7</v>
      </c>
      <c r="F15" s="5">
        <f>F27+F173+F243</f>
        <v>68464</v>
      </c>
      <c r="G15" s="5">
        <f>G27+G173+G243</f>
        <v>68464</v>
      </c>
      <c r="H15" s="2"/>
      <c r="I15" s="3"/>
    </row>
    <row r="16" spans="1:9" ht="15.75" customHeight="1">
      <c r="A16" s="39"/>
      <c r="B16" s="39"/>
      <c r="C16" s="16" t="s">
        <v>13</v>
      </c>
      <c r="D16" s="5">
        <f aca="true" t="shared" si="2" ref="D16:D30">SUM(E16:G16)</f>
        <v>15968.7</v>
      </c>
      <c r="E16" s="5">
        <f aca="true" t="shared" si="3" ref="E16:G17">E28</f>
        <v>5387.7</v>
      </c>
      <c r="F16" s="5">
        <f t="shared" si="3"/>
        <v>5135</v>
      </c>
      <c r="G16" s="5">
        <f t="shared" si="3"/>
        <v>5446</v>
      </c>
      <c r="H16" s="2"/>
      <c r="I16" s="3"/>
    </row>
    <row r="17" spans="1:9" ht="27.75" customHeight="1">
      <c r="A17" s="39"/>
      <c r="B17" s="39"/>
      <c r="C17" s="28" t="s">
        <v>57</v>
      </c>
      <c r="D17" s="5">
        <f t="shared" si="2"/>
        <v>31.2</v>
      </c>
      <c r="E17" s="5">
        <f t="shared" si="3"/>
        <v>31.2</v>
      </c>
      <c r="F17" s="5">
        <f t="shared" si="3"/>
        <v>0</v>
      </c>
      <c r="G17" s="5">
        <f t="shared" si="3"/>
        <v>0</v>
      </c>
      <c r="H17" s="2"/>
      <c r="I17" s="3"/>
    </row>
    <row r="18" spans="1:9" ht="15.75" customHeight="1">
      <c r="A18" s="39"/>
      <c r="B18" s="39"/>
      <c r="C18" s="17" t="s">
        <v>14</v>
      </c>
      <c r="D18" s="5">
        <f t="shared" si="2"/>
        <v>0</v>
      </c>
      <c r="E18" s="5">
        <f>E30+E176+E244</f>
        <v>0</v>
      </c>
      <c r="F18" s="5">
        <f>F30+F176+F244</f>
        <v>0</v>
      </c>
      <c r="G18" s="5">
        <f>G30+G176+G244</f>
        <v>0</v>
      </c>
      <c r="H18" s="2"/>
      <c r="I18" s="3"/>
    </row>
    <row r="19" spans="1:9" ht="15" customHeight="1">
      <c r="A19" s="39" t="s">
        <v>43</v>
      </c>
      <c r="B19" s="39" t="s">
        <v>89</v>
      </c>
      <c r="C19" s="32" t="s">
        <v>56</v>
      </c>
      <c r="D19" s="33">
        <f t="shared" si="2"/>
        <v>958209.7</v>
      </c>
      <c r="E19" s="33">
        <f>E22+E24+E27+E30</f>
        <v>283086.5</v>
      </c>
      <c r="F19" s="33">
        <f>F22+F24+F27+F30</f>
        <v>474410.1</v>
      </c>
      <c r="G19" s="33">
        <f>G22+G24+G27+G30</f>
        <v>200713.1</v>
      </c>
      <c r="H19" s="2"/>
      <c r="I19" s="3"/>
    </row>
    <row r="20" spans="1:9" ht="15" customHeight="1">
      <c r="A20" s="39"/>
      <c r="B20" s="39"/>
      <c r="C20" s="32" t="s">
        <v>121</v>
      </c>
      <c r="D20" s="33">
        <f t="shared" si="2"/>
        <v>958209.7</v>
      </c>
      <c r="E20" s="33">
        <f>E19</f>
        <v>283086.5</v>
      </c>
      <c r="F20" s="33">
        <f>F19</f>
        <v>474410.1</v>
      </c>
      <c r="G20" s="33">
        <f>G19</f>
        <v>200713.1</v>
      </c>
      <c r="H20" s="2"/>
      <c r="I20" s="3"/>
    </row>
    <row r="21" spans="1:9" ht="27.75" customHeight="1">
      <c r="A21" s="39"/>
      <c r="B21" s="39"/>
      <c r="C21" s="32" t="s">
        <v>42</v>
      </c>
      <c r="D21" s="33">
        <f t="shared" si="2"/>
        <v>3125.7999999999997</v>
      </c>
      <c r="E21" s="33">
        <f>E26+E29</f>
        <v>3125.7999999999997</v>
      </c>
      <c r="F21" s="33">
        <f>F29</f>
        <v>0</v>
      </c>
      <c r="G21" s="33">
        <f>G29</f>
        <v>0</v>
      </c>
      <c r="H21" s="2"/>
      <c r="I21" s="3"/>
    </row>
    <row r="22" spans="1:9" ht="15">
      <c r="A22" s="39"/>
      <c r="B22" s="39"/>
      <c r="C22" s="32" t="s">
        <v>50</v>
      </c>
      <c r="D22" s="33">
        <f t="shared" si="2"/>
        <v>571339.7</v>
      </c>
      <c r="E22" s="33">
        <f>E35+E152</f>
        <v>123339.7</v>
      </c>
      <c r="F22" s="33">
        <f>F35+F152</f>
        <v>358000</v>
      </c>
      <c r="G22" s="33">
        <f>G35+G152</f>
        <v>90000</v>
      </c>
      <c r="H22" s="2"/>
      <c r="I22" s="3"/>
    </row>
    <row r="23" spans="1:9" ht="15">
      <c r="A23" s="39"/>
      <c r="B23" s="39"/>
      <c r="C23" s="34" t="s">
        <v>13</v>
      </c>
      <c r="D23" s="33">
        <f t="shared" si="2"/>
        <v>191339.7</v>
      </c>
      <c r="E23" s="33">
        <f>E36</f>
        <v>41339.7</v>
      </c>
      <c r="F23" s="33">
        <f>F36</f>
        <v>60000</v>
      </c>
      <c r="G23" s="33">
        <f>G36</f>
        <v>90000</v>
      </c>
      <c r="H23" s="2"/>
      <c r="I23" s="3"/>
    </row>
    <row r="24" spans="1:9" ht="15" customHeight="1">
      <c r="A24" s="39"/>
      <c r="B24" s="39"/>
      <c r="C24" s="32" t="s">
        <v>61</v>
      </c>
      <c r="D24" s="33">
        <f t="shared" si="2"/>
        <v>339458</v>
      </c>
      <c r="E24" s="33">
        <f>E37+E153</f>
        <v>143942.8</v>
      </c>
      <c r="F24" s="33">
        <f>F37+F153</f>
        <v>100606.1</v>
      </c>
      <c r="G24" s="33">
        <f>G37+G153</f>
        <v>94909.1</v>
      </c>
      <c r="H24" s="2"/>
      <c r="I24" s="3"/>
    </row>
    <row r="25" spans="1:9" ht="14.25" customHeight="1">
      <c r="A25" s="39"/>
      <c r="B25" s="39"/>
      <c r="C25" s="34" t="s">
        <v>13</v>
      </c>
      <c r="D25" s="33">
        <f t="shared" si="2"/>
        <v>339458</v>
      </c>
      <c r="E25" s="33">
        <f>E38</f>
        <v>143942.8</v>
      </c>
      <c r="F25" s="33">
        <f>F38</f>
        <v>100606.1</v>
      </c>
      <c r="G25" s="33">
        <f>G38</f>
        <v>94909.1</v>
      </c>
      <c r="H25" s="2"/>
      <c r="I25" s="3"/>
    </row>
    <row r="26" spans="1:9" ht="30" customHeight="1">
      <c r="A26" s="39"/>
      <c r="B26" s="39"/>
      <c r="C26" s="34" t="s">
        <v>57</v>
      </c>
      <c r="D26" s="33">
        <f t="shared" si="2"/>
        <v>3094.6</v>
      </c>
      <c r="E26" s="33">
        <f>E39</f>
        <v>3094.6</v>
      </c>
      <c r="F26" s="33">
        <v>0</v>
      </c>
      <c r="G26" s="33">
        <v>0</v>
      </c>
      <c r="H26" s="2"/>
      <c r="I26" s="3"/>
    </row>
    <row r="27" spans="1:9" ht="15">
      <c r="A27" s="39"/>
      <c r="B27" s="39"/>
      <c r="C27" s="32" t="s">
        <v>12</v>
      </c>
      <c r="D27" s="33">
        <f t="shared" si="2"/>
        <v>47412</v>
      </c>
      <c r="E27" s="33">
        <f>E40+E154</f>
        <v>15804</v>
      </c>
      <c r="F27" s="33">
        <f>F40+F154</f>
        <v>15804</v>
      </c>
      <c r="G27" s="33">
        <f>G40+G154</f>
        <v>15804</v>
      </c>
      <c r="H27" s="2"/>
      <c r="I27" s="3"/>
    </row>
    <row r="28" spans="1:9" ht="15" customHeight="1">
      <c r="A28" s="39"/>
      <c r="B28" s="39"/>
      <c r="C28" s="34" t="s">
        <v>13</v>
      </c>
      <c r="D28" s="33">
        <f t="shared" si="2"/>
        <v>15968.7</v>
      </c>
      <c r="E28" s="33">
        <f aca="true" t="shared" si="4" ref="E28:G29">E41</f>
        <v>5387.7</v>
      </c>
      <c r="F28" s="33">
        <f t="shared" si="4"/>
        <v>5135</v>
      </c>
      <c r="G28" s="33">
        <f t="shared" si="4"/>
        <v>5446</v>
      </c>
      <c r="H28" s="2"/>
      <c r="I28" s="3"/>
    </row>
    <row r="29" spans="1:9" ht="28.5" customHeight="1">
      <c r="A29" s="39"/>
      <c r="B29" s="39"/>
      <c r="C29" s="34" t="s">
        <v>57</v>
      </c>
      <c r="D29" s="33">
        <f t="shared" si="2"/>
        <v>31.2</v>
      </c>
      <c r="E29" s="33">
        <f t="shared" si="4"/>
        <v>31.2</v>
      </c>
      <c r="F29" s="33">
        <f t="shared" si="4"/>
        <v>0</v>
      </c>
      <c r="G29" s="33">
        <f t="shared" si="4"/>
        <v>0</v>
      </c>
      <c r="H29" s="2"/>
      <c r="I29" s="3"/>
    </row>
    <row r="30" spans="1:9" ht="15">
      <c r="A30" s="39"/>
      <c r="B30" s="39"/>
      <c r="C30" s="32" t="s">
        <v>14</v>
      </c>
      <c r="D30" s="33">
        <f t="shared" si="2"/>
        <v>0</v>
      </c>
      <c r="E30" s="33">
        <f>E43+E157</f>
        <v>0</v>
      </c>
      <c r="F30" s="33">
        <f>F43+F157</f>
        <v>0</v>
      </c>
      <c r="G30" s="33">
        <f>G43+G157</f>
        <v>0</v>
      </c>
      <c r="H30" s="2"/>
      <c r="I30" s="3"/>
    </row>
    <row r="31" spans="1:9" ht="15">
      <c r="A31" s="14">
        <v>1</v>
      </c>
      <c r="B31" s="14">
        <v>2</v>
      </c>
      <c r="C31" s="15">
        <v>3</v>
      </c>
      <c r="D31" s="15">
        <v>4</v>
      </c>
      <c r="E31" s="15">
        <v>5</v>
      </c>
      <c r="F31" s="15">
        <v>6</v>
      </c>
      <c r="G31" s="15">
        <v>7</v>
      </c>
      <c r="H31" s="2"/>
      <c r="I31" s="3"/>
    </row>
    <row r="32" spans="1:9" ht="15" customHeight="1">
      <c r="A32" s="39" t="s">
        <v>3</v>
      </c>
      <c r="B32" s="39" t="s">
        <v>84</v>
      </c>
      <c r="C32" s="17" t="s">
        <v>56</v>
      </c>
      <c r="D32" s="5">
        <f aca="true" t="shared" si="5" ref="D32:D43">SUM(E32:G32)</f>
        <v>946209.7</v>
      </c>
      <c r="E32" s="5">
        <f>E35+E37+E40</f>
        <v>279086.5</v>
      </c>
      <c r="F32" s="5">
        <f>F35+F37+F40</f>
        <v>470410.1</v>
      </c>
      <c r="G32" s="5">
        <f>G35+G37+G40</f>
        <v>196713.1</v>
      </c>
      <c r="H32" s="2"/>
      <c r="I32" s="3"/>
    </row>
    <row r="33" spans="1:9" ht="16.5" customHeight="1">
      <c r="A33" s="39"/>
      <c r="B33" s="39"/>
      <c r="C33" s="17" t="s">
        <v>121</v>
      </c>
      <c r="D33" s="5">
        <f t="shared" si="5"/>
        <v>946209.7</v>
      </c>
      <c r="E33" s="5">
        <f>E32</f>
        <v>279086.5</v>
      </c>
      <c r="F33" s="5">
        <f>F32</f>
        <v>470410.1</v>
      </c>
      <c r="G33" s="5">
        <f>G32</f>
        <v>196713.1</v>
      </c>
      <c r="H33" s="2"/>
      <c r="I33" s="3"/>
    </row>
    <row r="34" spans="1:9" ht="27" customHeight="1">
      <c r="A34" s="39"/>
      <c r="B34" s="39"/>
      <c r="C34" s="17" t="s">
        <v>42</v>
      </c>
      <c r="D34" s="5">
        <f t="shared" si="5"/>
        <v>3125.7999999999997</v>
      </c>
      <c r="E34" s="5">
        <f>E39+E42</f>
        <v>3125.7999999999997</v>
      </c>
      <c r="F34" s="5">
        <f>F42</f>
        <v>0</v>
      </c>
      <c r="G34" s="5">
        <f>G42</f>
        <v>0</v>
      </c>
      <c r="H34" s="2"/>
      <c r="I34" s="3"/>
    </row>
    <row r="35" spans="1:9" ht="15">
      <c r="A35" s="39"/>
      <c r="B35" s="39"/>
      <c r="C35" s="17" t="s">
        <v>50</v>
      </c>
      <c r="D35" s="5">
        <f t="shared" si="5"/>
        <v>571339.7</v>
      </c>
      <c r="E35" s="5">
        <f>E59+E126+E134</f>
        <v>123339.7</v>
      </c>
      <c r="F35" s="5">
        <f>F59+F134+F142</f>
        <v>358000</v>
      </c>
      <c r="G35" s="5">
        <f>G59</f>
        <v>90000</v>
      </c>
      <c r="H35" s="2"/>
      <c r="I35" s="3"/>
    </row>
    <row r="36" spans="1:9" ht="15">
      <c r="A36" s="39"/>
      <c r="B36" s="39"/>
      <c r="C36" s="22" t="s">
        <v>13</v>
      </c>
      <c r="D36" s="5">
        <f>SUM(E36:G36)</f>
        <v>191339.7</v>
      </c>
      <c r="E36" s="5">
        <f>E60+E127</f>
        <v>41339.7</v>
      </c>
      <c r="F36" s="5">
        <f>F60</f>
        <v>60000</v>
      </c>
      <c r="G36" s="5">
        <f>G60</f>
        <v>90000</v>
      </c>
      <c r="H36" s="2"/>
      <c r="I36" s="3"/>
    </row>
    <row r="37" spans="1:9" ht="15.75" customHeight="1">
      <c r="A37" s="39"/>
      <c r="B37" s="39"/>
      <c r="C37" s="17" t="s">
        <v>109</v>
      </c>
      <c r="D37" s="5">
        <f t="shared" si="5"/>
        <v>339458</v>
      </c>
      <c r="E37" s="5">
        <f>E46+E52+E61+E106+E113+E120+E128</f>
        <v>143942.8</v>
      </c>
      <c r="F37" s="5">
        <f>F46+F52+F61+F106</f>
        <v>100606.1</v>
      </c>
      <c r="G37" s="5">
        <f>G46+G52+G61+G106</f>
        <v>94909.1</v>
      </c>
      <c r="H37" s="2"/>
      <c r="I37" s="3"/>
    </row>
    <row r="38" spans="1:9" ht="15.75" customHeight="1">
      <c r="A38" s="39"/>
      <c r="B38" s="39"/>
      <c r="C38" s="22" t="s">
        <v>13</v>
      </c>
      <c r="D38" s="5">
        <f t="shared" si="5"/>
        <v>339458</v>
      </c>
      <c r="E38" s="5">
        <f>E62+E107+E114+E121+E129</f>
        <v>143942.8</v>
      </c>
      <c r="F38" s="5">
        <f>F62+F107</f>
        <v>100606.1</v>
      </c>
      <c r="G38" s="5">
        <f>G62+G107</f>
        <v>94909.1</v>
      </c>
      <c r="H38" s="2"/>
      <c r="I38" s="3"/>
    </row>
    <row r="39" spans="1:9" ht="30" customHeight="1">
      <c r="A39" s="39"/>
      <c r="B39" s="39"/>
      <c r="C39" s="22" t="s">
        <v>57</v>
      </c>
      <c r="D39" s="5">
        <f t="shared" si="5"/>
        <v>3094.6</v>
      </c>
      <c r="E39" s="5">
        <f>E63</f>
        <v>3094.6</v>
      </c>
      <c r="F39" s="5">
        <f>F128</f>
        <v>0</v>
      </c>
      <c r="G39" s="5">
        <f>G128</f>
        <v>0</v>
      </c>
      <c r="H39" s="2"/>
      <c r="I39" s="3"/>
    </row>
    <row r="40" spans="1:9" ht="15">
      <c r="A40" s="39"/>
      <c r="B40" s="39"/>
      <c r="C40" s="17" t="s">
        <v>12</v>
      </c>
      <c r="D40" s="5">
        <f t="shared" si="5"/>
        <v>35412</v>
      </c>
      <c r="E40" s="5">
        <f>E47+E53+E64+E108+E115+E122+E130</f>
        <v>11804</v>
      </c>
      <c r="F40" s="5">
        <f>F47+F53+F64+F108</f>
        <v>11804</v>
      </c>
      <c r="G40" s="5">
        <f>G47+G53+G64+G108</f>
        <v>11804</v>
      </c>
      <c r="H40" s="2"/>
      <c r="I40" s="3"/>
    </row>
    <row r="41" spans="1:9" ht="15">
      <c r="A41" s="39"/>
      <c r="B41" s="39"/>
      <c r="C41" s="22" t="s">
        <v>13</v>
      </c>
      <c r="D41" s="5">
        <f t="shared" si="5"/>
        <v>15968.7</v>
      </c>
      <c r="E41" s="5">
        <f>E48</f>
        <v>5387.7</v>
      </c>
      <c r="F41" s="5">
        <f>F48</f>
        <v>5135</v>
      </c>
      <c r="G41" s="5">
        <f>G48</f>
        <v>5446</v>
      </c>
      <c r="H41" s="2"/>
      <c r="I41" s="3"/>
    </row>
    <row r="42" spans="1:9" ht="30">
      <c r="A42" s="39"/>
      <c r="B42" s="39"/>
      <c r="C42" s="22" t="s">
        <v>57</v>
      </c>
      <c r="D42" s="5">
        <f t="shared" si="5"/>
        <v>31.2</v>
      </c>
      <c r="E42" s="5">
        <f>E66</f>
        <v>31.2</v>
      </c>
      <c r="F42" s="5">
        <f>F130</f>
        <v>0</v>
      </c>
      <c r="G42" s="5">
        <f>G130</f>
        <v>0</v>
      </c>
      <c r="H42" s="2"/>
      <c r="I42" s="3"/>
    </row>
    <row r="43" spans="1:9" ht="15">
      <c r="A43" s="39"/>
      <c r="B43" s="39"/>
      <c r="C43" s="17" t="s">
        <v>14</v>
      </c>
      <c r="D43" s="5">
        <f t="shared" si="5"/>
        <v>0</v>
      </c>
      <c r="E43" s="5">
        <f>E49+E55</f>
        <v>0</v>
      </c>
      <c r="F43" s="5">
        <f>F49+F55</f>
        <v>0</v>
      </c>
      <c r="G43" s="5">
        <f>G49+G55</f>
        <v>0</v>
      </c>
      <c r="H43" s="2"/>
      <c r="I43" s="3"/>
    </row>
    <row r="44" spans="1:9" ht="21.75" customHeight="1">
      <c r="A44" s="39" t="s">
        <v>19</v>
      </c>
      <c r="B44" s="39" t="s">
        <v>103</v>
      </c>
      <c r="C44" s="17" t="s">
        <v>56</v>
      </c>
      <c r="D44" s="5">
        <f aca="true" t="shared" si="6" ref="D44:D49">SUM(E44:G44)</f>
        <v>26055.9</v>
      </c>
      <c r="E44" s="5">
        <f>SUM(E45:E47)+E49</f>
        <v>9546</v>
      </c>
      <c r="F44" s="5">
        <f>SUM(F45:F47)+F49</f>
        <v>8377.7</v>
      </c>
      <c r="G44" s="5">
        <f>SUM(G45:G47)+G49</f>
        <v>8132.2</v>
      </c>
      <c r="H44" s="2"/>
      <c r="I44" s="3"/>
    </row>
    <row r="45" spans="1:9" ht="21.75" customHeight="1">
      <c r="A45" s="39"/>
      <c r="B45" s="39"/>
      <c r="C45" s="17" t="s">
        <v>10</v>
      </c>
      <c r="D45" s="5">
        <f t="shared" si="6"/>
        <v>0</v>
      </c>
      <c r="E45" s="5">
        <v>0</v>
      </c>
      <c r="F45" s="5">
        <v>0</v>
      </c>
      <c r="G45" s="5">
        <v>0</v>
      </c>
      <c r="H45" s="2"/>
      <c r="I45" s="3"/>
    </row>
    <row r="46" spans="1:9" ht="21.75" customHeight="1">
      <c r="A46" s="39"/>
      <c r="B46" s="39"/>
      <c r="C46" s="17" t="s">
        <v>11</v>
      </c>
      <c r="D46" s="5">
        <f t="shared" si="6"/>
        <v>0</v>
      </c>
      <c r="E46" s="5">
        <v>0</v>
      </c>
      <c r="F46" s="5">
        <v>0</v>
      </c>
      <c r="G46" s="5">
        <v>0</v>
      </c>
      <c r="H46" s="2"/>
      <c r="I46" s="3"/>
    </row>
    <row r="47" spans="1:9" ht="21.75" customHeight="1">
      <c r="A47" s="39"/>
      <c r="B47" s="39"/>
      <c r="C47" s="17" t="s">
        <v>12</v>
      </c>
      <c r="D47" s="5">
        <f t="shared" si="6"/>
        <v>26055.9</v>
      </c>
      <c r="E47" s="5">
        <f>'Прил №3 гор бюд.'!E30</f>
        <v>9546</v>
      </c>
      <c r="F47" s="5">
        <f>'Прил №3 гор бюд.'!F30</f>
        <v>8377.7</v>
      </c>
      <c r="G47" s="5">
        <f>'Прил №3 гор бюд.'!G30</f>
        <v>8132.2</v>
      </c>
      <c r="H47" s="2"/>
      <c r="I47" s="3"/>
    </row>
    <row r="48" spans="1:9" ht="21.75" customHeight="1">
      <c r="A48" s="39"/>
      <c r="B48" s="39"/>
      <c r="C48" s="17" t="s">
        <v>13</v>
      </c>
      <c r="D48" s="5">
        <f t="shared" si="6"/>
        <v>15968.7</v>
      </c>
      <c r="E48" s="5">
        <f>4955+432.7</f>
        <v>5387.7</v>
      </c>
      <c r="F48" s="5">
        <v>5135</v>
      </c>
      <c r="G48" s="5">
        <v>5446</v>
      </c>
      <c r="H48" s="2"/>
      <c r="I48" s="3"/>
    </row>
    <row r="49" spans="1:9" ht="21.75" customHeight="1">
      <c r="A49" s="39"/>
      <c r="B49" s="39"/>
      <c r="C49" s="17" t="s">
        <v>14</v>
      </c>
      <c r="D49" s="5">
        <f t="shared" si="6"/>
        <v>0</v>
      </c>
      <c r="E49" s="5">
        <v>0</v>
      </c>
      <c r="F49" s="5">
        <v>0</v>
      </c>
      <c r="G49" s="5">
        <v>0</v>
      </c>
      <c r="H49" s="2"/>
      <c r="I49" s="3"/>
    </row>
    <row r="50" spans="1:9" ht="15" customHeight="1">
      <c r="A50" s="39" t="s">
        <v>20</v>
      </c>
      <c r="B50" s="39" t="s">
        <v>114</v>
      </c>
      <c r="C50" s="17" t="s">
        <v>56</v>
      </c>
      <c r="D50" s="5">
        <f aca="true" t="shared" si="7" ref="D50:D55">SUM(E50:G50)</f>
        <v>4412</v>
      </c>
      <c r="E50" s="5">
        <f>SUM(E51:E55)</f>
        <v>804</v>
      </c>
      <c r="F50" s="5">
        <f>SUM(F51:F55)</f>
        <v>1804</v>
      </c>
      <c r="G50" s="5">
        <f>SUM(G51:G55)</f>
        <v>1804</v>
      </c>
      <c r="H50" s="2"/>
      <c r="I50" s="3"/>
    </row>
    <row r="51" spans="1:9" ht="15">
      <c r="A51" s="39"/>
      <c r="B51" s="39"/>
      <c r="C51" s="17" t="s">
        <v>10</v>
      </c>
      <c r="D51" s="5">
        <f t="shared" si="7"/>
        <v>0</v>
      </c>
      <c r="E51" s="5">
        <v>0</v>
      </c>
      <c r="F51" s="5">
        <v>0</v>
      </c>
      <c r="G51" s="5">
        <v>0</v>
      </c>
      <c r="H51" s="2"/>
      <c r="I51" s="3"/>
    </row>
    <row r="52" spans="1:9" ht="18.75" customHeight="1">
      <c r="A52" s="39"/>
      <c r="B52" s="39"/>
      <c r="C52" s="17" t="s">
        <v>11</v>
      </c>
      <c r="D52" s="5">
        <f t="shared" si="7"/>
        <v>0</v>
      </c>
      <c r="E52" s="5">
        <v>0</v>
      </c>
      <c r="F52" s="5">
        <v>0</v>
      </c>
      <c r="G52" s="5">
        <v>0</v>
      </c>
      <c r="H52" s="2"/>
      <c r="I52" s="3"/>
    </row>
    <row r="53" spans="1:9" ht="15">
      <c r="A53" s="39"/>
      <c r="B53" s="39"/>
      <c r="C53" s="17" t="s">
        <v>12</v>
      </c>
      <c r="D53" s="5">
        <f t="shared" si="7"/>
        <v>4412</v>
      </c>
      <c r="E53" s="5">
        <f>'Прил №3 гор бюд.'!E34</f>
        <v>804</v>
      </c>
      <c r="F53" s="5">
        <f>'Прил №3 гор бюд.'!F34</f>
        <v>1804</v>
      </c>
      <c r="G53" s="5">
        <f>'Прил №3 гор бюд.'!G34</f>
        <v>1804</v>
      </c>
      <c r="H53" s="2"/>
      <c r="I53" s="3"/>
    </row>
    <row r="54" spans="1:9" ht="15">
      <c r="A54" s="39"/>
      <c r="B54" s="39"/>
      <c r="C54" s="17" t="s">
        <v>13</v>
      </c>
      <c r="D54" s="5">
        <f t="shared" si="7"/>
        <v>0</v>
      </c>
      <c r="E54" s="5">
        <v>0</v>
      </c>
      <c r="F54" s="5">
        <v>0</v>
      </c>
      <c r="G54" s="5">
        <v>0</v>
      </c>
      <c r="H54" s="2"/>
      <c r="I54" s="3"/>
    </row>
    <row r="55" spans="1:9" ht="15">
      <c r="A55" s="39"/>
      <c r="B55" s="39"/>
      <c r="C55" s="17" t="s">
        <v>14</v>
      </c>
      <c r="D55" s="5">
        <f t="shared" si="7"/>
        <v>0</v>
      </c>
      <c r="E55" s="5">
        <v>0</v>
      </c>
      <c r="F55" s="5">
        <v>0</v>
      </c>
      <c r="G55" s="5">
        <v>0</v>
      </c>
      <c r="H55" s="2"/>
      <c r="I55" s="3"/>
    </row>
    <row r="56" spans="1:9" ht="15.75" customHeight="1">
      <c r="A56" s="39" t="s">
        <v>106</v>
      </c>
      <c r="B56" s="35" t="s">
        <v>125</v>
      </c>
      <c r="C56" s="17" t="s">
        <v>56</v>
      </c>
      <c r="D56" s="5">
        <f aca="true" t="shared" si="8" ref="D56:D67">SUM(E56:G56)</f>
        <v>515802.1</v>
      </c>
      <c r="E56" s="5">
        <f>E59+E61+E64</f>
        <v>166796.8</v>
      </c>
      <c r="F56" s="5">
        <f>F59+F61+F64</f>
        <v>162228.4</v>
      </c>
      <c r="G56" s="5">
        <f>G59+G61+G64</f>
        <v>186776.9</v>
      </c>
      <c r="H56" s="2"/>
      <c r="I56" s="3"/>
    </row>
    <row r="57" spans="1:9" ht="15.75" customHeight="1">
      <c r="A57" s="39"/>
      <c r="B57" s="36"/>
      <c r="C57" s="17" t="s">
        <v>121</v>
      </c>
      <c r="D57" s="5">
        <f t="shared" si="8"/>
        <v>515802.1</v>
      </c>
      <c r="E57" s="5">
        <f>E59+E61+E64</f>
        <v>166796.8</v>
      </c>
      <c r="F57" s="5">
        <f>F59+F61+F64</f>
        <v>162228.4</v>
      </c>
      <c r="G57" s="5">
        <f>G59+G61+G64</f>
        <v>186776.9</v>
      </c>
      <c r="H57" s="2"/>
      <c r="I57" s="3"/>
    </row>
    <row r="58" spans="1:9" ht="28.5" customHeight="1">
      <c r="A58" s="39"/>
      <c r="B58" s="36"/>
      <c r="C58" s="17" t="s">
        <v>42</v>
      </c>
      <c r="D58" s="5">
        <f t="shared" si="8"/>
        <v>3125.7999999999997</v>
      </c>
      <c r="E58" s="5">
        <f>E63+E66</f>
        <v>3125.7999999999997</v>
      </c>
      <c r="F58" s="5">
        <f>F63</f>
        <v>0</v>
      </c>
      <c r="G58" s="5">
        <f>G63</f>
        <v>0</v>
      </c>
      <c r="H58" s="2"/>
      <c r="I58" s="3"/>
    </row>
    <row r="59" spans="1:9" ht="15.75" customHeight="1">
      <c r="A59" s="39"/>
      <c r="B59" s="36"/>
      <c r="C59" s="17" t="s">
        <v>50</v>
      </c>
      <c r="D59" s="5">
        <f t="shared" si="8"/>
        <v>180000</v>
      </c>
      <c r="E59" s="5">
        <v>30000</v>
      </c>
      <c r="F59" s="5">
        <v>60000</v>
      </c>
      <c r="G59" s="5">
        <v>90000</v>
      </c>
      <c r="H59" s="2"/>
      <c r="I59" s="3"/>
    </row>
    <row r="60" spans="1:9" ht="15.75" customHeight="1">
      <c r="A60" s="39"/>
      <c r="B60" s="36"/>
      <c r="C60" s="22" t="s">
        <v>13</v>
      </c>
      <c r="D60" s="5">
        <f t="shared" si="8"/>
        <v>180000</v>
      </c>
      <c r="E60" s="5">
        <f>E59</f>
        <v>30000</v>
      </c>
      <c r="F60" s="5">
        <f>F59</f>
        <v>60000</v>
      </c>
      <c r="G60" s="5">
        <f>G59</f>
        <v>90000</v>
      </c>
      <c r="H60" s="2"/>
      <c r="I60" s="3"/>
    </row>
    <row r="61" spans="1:9" ht="15.75" customHeight="1">
      <c r="A61" s="39"/>
      <c r="B61" s="36"/>
      <c r="C61" s="17" t="s">
        <v>109</v>
      </c>
      <c r="D61" s="5">
        <f t="shared" si="8"/>
        <v>330944</v>
      </c>
      <c r="E61" s="5">
        <f>303+143639.8-7920-594-3094.6+E63</f>
        <v>135428.8</v>
      </c>
      <c r="F61" s="5">
        <f>606.1+100000</f>
        <v>100606.1</v>
      </c>
      <c r="G61" s="5">
        <f>909.1+94000</f>
        <v>94909.1</v>
      </c>
      <c r="H61" s="2"/>
      <c r="I61" s="3"/>
    </row>
    <row r="62" spans="1:9" ht="15.75" customHeight="1">
      <c r="A62" s="39"/>
      <c r="B62" s="36"/>
      <c r="C62" s="22" t="s">
        <v>13</v>
      </c>
      <c r="D62" s="5">
        <f t="shared" si="8"/>
        <v>330944</v>
      </c>
      <c r="E62" s="5">
        <f>E61</f>
        <v>135428.8</v>
      </c>
      <c r="F62" s="5">
        <f>F61</f>
        <v>100606.1</v>
      </c>
      <c r="G62" s="5">
        <f>G61</f>
        <v>94909.1</v>
      </c>
      <c r="H62" s="2"/>
      <c r="I62" s="3"/>
    </row>
    <row r="63" spans="1:9" ht="29.25" customHeight="1">
      <c r="A63" s="39"/>
      <c r="B63" s="36"/>
      <c r="C63" s="22" t="s">
        <v>57</v>
      </c>
      <c r="D63" s="5">
        <f t="shared" si="8"/>
        <v>3094.6</v>
      </c>
      <c r="E63" s="5">
        <f>E99</f>
        <v>3094.6</v>
      </c>
      <c r="F63" s="5">
        <f>F99</f>
        <v>0</v>
      </c>
      <c r="G63" s="5">
        <f>G99</f>
        <v>0</v>
      </c>
      <c r="H63" s="2"/>
      <c r="I63" s="3"/>
    </row>
    <row r="64" spans="1:9" ht="15.75" customHeight="1">
      <c r="A64" s="39"/>
      <c r="B64" s="36"/>
      <c r="C64" s="17" t="s">
        <v>12</v>
      </c>
      <c r="D64" s="5">
        <f t="shared" si="8"/>
        <v>4858.1</v>
      </c>
      <c r="E64" s="5">
        <f>E73+E101</f>
        <v>1368</v>
      </c>
      <c r="F64" s="5">
        <f>F73</f>
        <v>1622.3000000000002</v>
      </c>
      <c r="G64" s="5">
        <f>G73</f>
        <v>1867.8</v>
      </c>
      <c r="H64" s="2"/>
      <c r="I64" s="3"/>
    </row>
    <row r="65" spans="1:9" ht="15.75" customHeight="1">
      <c r="A65" s="39"/>
      <c r="B65" s="36"/>
      <c r="C65" s="22" t="s">
        <v>13</v>
      </c>
      <c r="D65" s="5">
        <f t="shared" si="8"/>
        <v>0</v>
      </c>
      <c r="E65" s="5">
        <v>0</v>
      </c>
      <c r="F65" s="5">
        <v>0</v>
      </c>
      <c r="G65" s="5">
        <v>0</v>
      </c>
      <c r="H65" s="2"/>
      <c r="I65" s="3"/>
    </row>
    <row r="66" spans="1:9" ht="30" customHeight="1">
      <c r="A66" s="39"/>
      <c r="B66" s="36"/>
      <c r="C66" s="22" t="s">
        <v>57</v>
      </c>
      <c r="D66" s="5">
        <f t="shared" si="8"/>
        <v>31.2</v>
      </c>
      <c r="E66" s="5">
        <f>E101</f>
        <v>31.2</v>
      </c>
      <c r="F66" s="5">
        <f>F101</f>
        <v>0</v>
      </c>
      <c r="G66" s="5">
        <f>G101</f>
        <v>0</v>
      </c>
      <c r="H66" s="2"/>
      <c r="I66" s="3"/>
    </row>
    <row r="67" spans="1:9" ht="15.75" customHeight="1">
      <c r="A67" s="39"/>
      <c r="B67" s="37"/>
      <c r="C67" s="17" t="s">
        <v>14</v>
      </c>
      <c r="D67" s="5">
        <f t="shared" si="8"/>
        <v>0</v>
      </c>
      <c r="E67" s="5">
        <v>0</v>
      </c>
      <c r="F67" s="5">
        <v>0</v>
      </c>
      <c r="G67" s="5">
        <v>0</v>
      </c>
      <c r="H67" s="2"/>
      <c r="I67" s="3"/>
    </row>
    <row r="68" spans="1:9" ht="15.75" customHeight="1">
      <c r="A68" s="39"/>
      <c r="B68" s="35" t="s">
        <v>126</v>
      </c>
      <c r="C68" s="17" t="s">
        <v>56</v>
      </c>
      <c r="D68" s="5">
        <f aca="true" t="shared" si="9" ref="D68:D75">SUM(E68:G68)</f>
        <v>512676.29999999993</v>
      </c>
      <c r="E68" s="5">
        <f>E69+E71+E73</f>
        <v>163670.99999999997</v>
      </c>
      <c r="F68" s="5">
        <f>F69+F71+F73</f>
        <v>162228.4</v>
      </c>
      <c r="G68" s="5">
        <f>G69+G71+G73</f>
        <v>186776.9</v>
      </c>
      <c r="H68" s="2"/>
      <c r="I68" s="3"/>
    </row>
    <row r="69" spans="1:9" ht="15.75" customHeight="1">
      <c r="A69" s="39"/>
      <c r="B69" s="36"/>
      <c r="C69" s="17" t="s">
        <v>50</v>
      </c>
      <c r="D69" s="5">
        <f t="shared" si="9"/>
        <v>180000</v>
      </c>
      <c r="E69" s="5">
        <v>30000</v>
      </c>
      <c r="F69" s="5">
        <v>60000</v>
      </c>
      <c r="G69" s="5">
        <v>90000</v>
      </c>
      <c r="H69" s="2"/>
      <c r="I69" s="3"/>
    </row>
    <row r="70" spans="1:9" ht="15.75" customHeight="1">
      <c r="A70" s="39"/>
      <c r="B70" s="36"/>
      <c r="C70" s="22" t="s">
        <v>13</v>
      </c>
      <c r="D70" s="5">
        <f t="shared" si="9"/>
        <v>180000</v>
      </c>
      <c r="E70" s="5">
        <f>E69</f>
        <v>30000</v>
      </c>
      <c r="F70" s="5">
        <f>F69</f>
        <v>60000</v>
      </c>
      <c r="G70" s="5">
        <f>G69</f>
        <v>90000</v>
      </c>
      <c r="H70" s="2"/>
      <c r="I70" s="3"/>
    </row>
    <row r="71" spans="1:9" ht="15.75" customHeight="1">
      <c r="A71" s="39"/>
      <c r="B71" s="36"/>
      <c r="C71" s="17" t="s">
        <v>109</v>
      </c>
      <c r="D71" s="5">
        <f t="shared" si="9"/>
        <v>327849.4</v>
      </c>
      <c r="E71" s="5">
        <f>303+143639.8-7920-594-3094.6</f>
        <v>132334.19999999998</v>
      </c>
      <c r="F71" s="5">
        <f>606.1+100000</f>
        <v>100606.1</v>
      </c>
      <c r="G71" s="5">
        <f>909.1+94000</f>
        <v>94909.1</v>
      </c>
      <c r="H71" s="2"/>
      <c r="I71" s="3"/>
    </row>
    <row r="72" spans="1:9" ht="15.75" customHeight="1">
      <c r="A72" s="39"/>
      <c r="B72" s="36"/>
      <c r="C72" s="22" t="s">
        <v>13</v>
      </c>
      <c r="D72" s="5">
        <f t="shared" si="9"/>
        <v>327849.4</v>
      </c>
      <c r="E72" s="5">
        <f>E71</f>
        <v>132334.19999999998</v>
      </c>
      <c r="F72" s="5">
        <f>F71</f>
        <v>100606.1</v>
      </c>
      <c r="G72" s="5">
        <f>G71</f>
        <v>94909.1</v>
      </c>
      <c r="H72" s="2"/>
      <c r="I72" s="3"/>
    </row>
    <row r="73" spans="1:9" ht="15.75" customHeight="1">
      <c r="A73" s="39"/>
      <c r="B73" s="36"/>
      <c r="C73" s="17" t="s">
        <v>12</v>
      </c>
      <c r="D73" s="5">
        <f t="shared" si="9"/>
        <v>4826.900000000001</v>
      </c>
      <c r="E73" s="5">
        <f>'Прил №3 гор бюд.'!E40</f>
        <v>1336.8</v>
      </c>
      <c r="F73" s="5">
        <f>'Прил №3 гор бюд.'!F36</f>
        <v>1622.3000000000002</v>
      </c>
      <c r="G73" s="5">
        <f>'Прил №3 гор бюд.'!G36</f>
        <v>1867.8</v>
      </c>
      <c r="H73" s="2"/>
      <c r="I73" s="3"/>
    </row>
    <row r="74" spans="1:9" ht="15.75" customHeight="1">
      <c r="A74" s="39"/>
      <c r="B74" s="36"/>
      <c r="C74" s="22" t="s">
        <v>13</v>
      </c>
      <c r="D74" s="5">
        <f t="shared" si="9"/>
        <v>0</v>
      </c>
      <c r="E74" s="5">
        <v>0</v>
      </c>
      <c r="F74" s="5">
        <v>0</v>
      </c>
      <c r="G74" s="5">
        <v>0</v>
      </c>
      <c r="H74" s="2"/>
      <c r="I74" s="3"/>
    </row>
    <row r="75" spans="1:9" ht="15.75" customHeight="1">
      <c r="A75" s="39"/>
      <c r="B75" s="37"/>
      <c r="C75" s="17" t="s">
        <v>14</v>
      </c>
      <c r="D75" s="5">
        <f t="shared" si="9"/>
        <v>0</v>
      </c>
      <c r="E75" s="5">
        <v>0</v>
      </c>
      <c r="F75" s="5">
        <v>0</v>
      </c>
      <c r="G75" s="5">
        <v>0</v>
      </c>
      <c r="H75" s="2"/>
      <c r="I75" s="3"/>
    </row>
    <row r="76" spans="1:9" ht="111.75" customHeight="1">
      <c r="A76" s="39"/>
      <c r="B76" s="45" t="s">
        <v>118</v>
      </c>
      <c r="C76" s="17" t="s">
        <v>50</v>
      </c>
      <c r="D76" s="5">
        <f>E76+F76+G76</f>
        <v>30000</v>
      </c>
      <c r="E76" s="5">
        <v>30000</v>
      </c>
      <c r="F76" s="5">
        <v>0</v>
      </c>
      <c r="G76" s="5">
        <v>0</v>
      </c>
      <c r="H76" s="2"/>
      <c r="I76" s="3"/>
    </row>
    <row r="77" spans="1:9" ht="113.25" customHeight="1">
      <c r="A77" s="39"/>
      <c r="B77" s="45"/>
      <c r="C77" s="17" t="s">
        <v>13</v>
      </c>
      <c r="D77" s="5">
        <f aca="true" t="shared" si="10" ref="D77:D82">E77+F77+G77</f>
        <v>30000</v>
      </c>
      <c r="E77" s="5">
        <v>30000</v>
      </c>
      <c r="F77" s="5">
        <v>0</v>
      </c>
      <c r="G77" s="5">
        <v>0</v>
      </c>
      <c r="H77" s="2"/>
      <c r="I77" s="3"/>
    </row>
    <row r="78" spans="1:9" ht="129.75" customHeight="1">
      <c r="A78" s="39"/>
      <c r="B78" s="45"/>
      <c r="C78" s="17" t="s">
        <v>109</v>
      </c>
      <c r="D78" s="5">
        <f>E78+F78+G78</f>
        <v>132334.19999999998</v>
      </c>
      <c r="E78" s="5">
        <f>E71</f>
        <v>132334.19999999998</v>
      </c>
      <c r="F78" s="5">
        <v>0</v>
      </c>
      <c r="G78" s="5">
        <v>0</v>
      </c>
      <c r="H78" s="2"/>
      <c r="I78" s="3"/>
    </row>
    <row r="79" spans="1:9" ht="129.75" customHeight="1">
      <c r="A79" s="39"/>
      <c r="B79" s="45"/>
      <c r="C79" s="17" t="s">
        <v>13</v>
      </c>
      <c r="D79" s="5">
        <f t="shared" si="10"/>
        <v>132334.19999999998</v>
      </c>
      <c r="E79" s="5">
        <f>E78</f>
        <v>132334.19999999998</v>
      </c>
      <c r="F79" s="5">
        <v>0</v>
      </c>
      <c r="G79" s="5">
        <v>0</v>
      </c>
      <c r="H79" s="2"/>
      <c r="I79" s="3"/>
    </row>
    <row r="80" spans="1:9" ht="107.25" customHeight="1">
      <c r="A80" s="39"/>
      <c r="B80" s="45" t="s">
        <v>119</v>
      </c>
      <c r="C80" s="17" t="s">
        <v>12</v>
      </c>
      <c r="D80" s="5">
        <f t="shared" si="10"/>
        <v>1336.8</v>
      </c>
      <c r="E80" s="5">
        <f>'Прил №3 гор бюд.'!E44</f>
        <v>1336.8</v>
      </c>
      <c r="F80" s="5">
        <f>'Прил №3 гор бюд.'!F44</f>
        <v>0</v>
      </c>
      <c r="G80" s="5">
        <f>'Прил №3 гор бюд.'!G44</f>
        <v>0</v>
      </c>
      <c r="H80" s="2"/>
      <c r="I80" s="3"/>
    </row>
    <row r="81" spans="1:9" ht="107.25" customHeight="1">
      <c r="A81" s="39"/>
      <c r="B81" s="45"/>
      <c r="C81" s="17" t="s">
        <v>13</v>
      </c>
      <c r="D81" s="5">
        <f t="shared" si="10"/>
        <v>0</v>
      </c>
      <c r="E81" s="5">
        <v>0</v>
      </c>
      <c r="F81" s="5">
        <v>0</v>
      </c>
      <c r="G81" s="5">
        <v>0</v>
      </c>
      <c r="H81" s="2"/>
      <c r="I81" s="3"/>
    </row>
    <row r="82" spans="1:9" ht="107.25" customHeight="1">
      <c r="A82" s="39"/>
      <c r="B82" s="45"/>
      <c r="C82" s="17" t="s">
        <v>14</v>
      </c>
      <c r="D82" s="5">
        <f t="shared" si="10"/>
        <v>0</v>
      </c>
      <c r="E82" s="5">
        <v>0</v>
      </c>
      <c r="F82" s="5">
        <v>0</v>
      </c>
      <c r="G82" s="5">
        <v>0</v>
      </c>
      <c r="H82" s="2"/>
      <c r="I82" s="3"/>
    </row>
    <row r="83" spans="1:9" ht="75.75" customHeight="1">
      <c r="A83" s="39"/>
      <c r="B83" s="45" t="s">
        <v>135</v>
      </c>
      <c r="C83" s="17" t="s">
        <v>50</v>
      </c>
      <c r="D83" s="5">
        <f>E83+F83+G83</f>
        <v>60000</v>
      </c>
      <c r="E83" s="5">
        <v>0</v>
      </c>
      <c r="F83" s="5">
        <v>60000</v>
      </c>
      <c r="G83" s="5">
        <v>0</v>
      </c>
      <c r="H83" s="2"/>
      <c r="I83" s="3"/>
    </row>
    <row r="84" spans="1:9" ht="75.75" customHeight="1">
      <c r="A84" s="39"/>
      <c r="B84" s="45"/>
      <c r="C84" s="17" t="s">
        <v>13</v>
      </c>
      <c r="D84" s="5">
        <f aca="true" t="shared" si="11" ref="D84:D89">E84+F84+G84</f>
        <v>60000</v>
      </c>
      <c r="E84" s="5">
        <v>0</v>
      </c>
      <c r="F84" s="5">
        <v>60000</v>
      </c>
      <c r="G84" s="5">
        <v>0</v>
      </c>
      <c r="H84" s="2"/>
      <c r="I84" s="3"/>
    </row>
    <row r="85" spans="1:9" ht="75.75" customHeight="1">
      <c r="A85" s="39"/>
      <c r="B85" s="45"/>
      <c r="C85" s="17" t="s">
        <v>109</v>
      </c>
      <c r="D85" s="5">
        <f t="shared" si="11"/>
        <v>100606.1</v>
      </c>
      <c r="E85" s="5">
        <v>0</v>
      </c>
      <c r="F85" s="5">
        <v>100606.1</v>
      </c>
      <c r="G85" s="5">
        <v>0</v>
      </c>
      <c r="H85" s="2"/>
      <c r="I85" s="3"/>
    </row>
    <row r="86" spans="1:9" ht="70.5" customHeight="1">
      <c r="A86" s="39"/>
      <c r="B86" s="45"/>
      <c r="C86" s="17" t="s">
        <v>13</v>
      </c>
      <c r="D86" s="5">
        <f t="shared" si="11"/>
        <v>100606.1</v>
      </c>
      <c r="E86" s="5">
        <v>0</v>
      </c>
      <c r="F86" s="5">
        <v>100606.1</v>
      </c>
      <c r="G86" s="5">
        <v>0</v>
      </c>
      <c r="H86" s="2"/>
      <c r="I86" s="3"/>
    </row>
    <row r="87" spans="1:9" ht="63" customHeight="1">
      <c r="A87" s="39"/>
      <c r="B87" s="45"/>
      <c r="C87" s="17" t="s">
        <v>12</v>
      </c>
      <c r="D87" s="5">
        <f t="shared" si="11"/>
        <v>1622.3000000000002</v>
      </c>
      <c r="E87" s="5">
        <v>0</v>
      </c>
      <c r="F87" s="5">
        <v>1622.3000000000002</v>
      </c>
      <c r="G87" s="5">
        <v>0</v>
      </c>
      <c r="H87" s="2"/>
      <c r="I87" s="3"/>
    </row>
    <row r="88" spans="1:9" ht="51" customHeight="1">
      <c r="A88" s="39"/>
      <c r="B88" s="45"/>
      <c r="C88" s="17" t="s">
        <v>13</v>
      </c>
      <c r="D88" s="5">
        <f t="shared" si="11"/>
        <v>0</v>
      </c>
      <c r="E88" s="5">
        <v>0</v>
      </c>
      <c r="F88" s="5">
        <v>0</v>
      </c>
      <c r="G88" s="5">
        <v>0</v>
      </c>
      <c r="H88" s="2"/>
      <c r="I88" s="3"/>
    </row>
    <row r="89" spans="1:9" ht="76.5" customHeight="1">
      <c r="A89" s="39"/>
      <c r="B89" s="45"/>
      <c r="C89" s="17" t="s">
        <v>14</v>
      </c>
      <c r="D89" s="5">
        <f t="shared" si="11"/>
        <v>0</v>
      </c>
      <c r="E89" s="5">
        <v>0</v>
      </c>
      <c r="F89" s="5">
        <v>0</v>
      </c>
      <c r="G89" s="5">
        <v>0</v>
      </c>
      <c r="H89" s="2"/>
      <c r="I89" s="3"/>
    </row>
    <row r="90" spans="1:9" ht="51" customHeight="1">
      <c r="A90" s="49"/>
      <c r="B90" s="45" t="s">
        <v>136</v>
      </c>
      <c r="C90" s="17" t="s">
        <v>50</v>
      </c>
      <c r="D90" s="5">
        <f>E90+F90+G90</f>
        <v>90000</v>
      </c>
      <c r="E90" s="5">
        <v>0</v>
      </c>
      <c r="F90" s="5">
        <v>0</v>
      </c>
      <c r="G90" s="5">
        <v>90000</v>
      </c>
      <c r="H90" s="2"/>
      <c r="I90" s="3"/>
    </row>
    <row r="91" spans="1:9" ht="51.75" customHeight="1">
      <c r="A91" s="49"/>
      <c r="B91" s="45"/>
      <c r="C91" s="17" t="s">
        <v>13</v>
      </c>
      <c r="D91" s="5">
        <f aca="true" t="shared" si="12" ref="D91:D96">E91+F91+G91</f>
        <v>90000</v>
      </c>
      <c r="E91" s="5">
        <v>0</v>
      </c>
      <c r="F91" s="5">
        <v>0</v>
      </c>
      <c r="G91" s="5">
        <v>90000</v>
      </c>
      <c r="H91" s="2"/>
      <c r="I91" s="3"/>
    </row>
    <row r="92" spans="1:9" ht="54.75" customHeight="1">
      <c r="A92" s="49"/>
      <c r="B92" s="45"/>
      <c r="C92" s="17" t="s">
        <v>109</v>
      </c>
      <c r="D92" s="5">
        <f t="shared" si="12"/>
        <v>94909.1</v>
      </c>
      <c r="E92" s="5">
        <v>0</v>
      </c>
      <c r="F92" s="5">
        <v>0</v>
      </c>
      <c r="G92" s="5">
        <v>94909.1</v>
      </c>
      <c r="H92" s="2"/>
      <c r="I92" s="3"/>
    </row>
    <row r="93" spans="1:9" ht="54" customHeight="1">
      <c r="A93" s="49"/>
      <c r="B93" s="45"/>
      <c r="C93" s="17" t="s">
        <v>13</v>
      </c>
      <c r="D93" s="5">
        <f t="shared" si="12"/>
        <v>94909.1</v>
      </c>
      <c r="E93" s="5">
        <v>0</v>
      </c>
      <c r="F93" s="5">
        <v>0</v>
      </c>
      <c r="G93" s="5">
        <v>94909.1</v>
      </c>
      <c r="H93" s="2"/>
      <c r="I93" s="3"/>
    </row>
    <row r="94" spans="1:9" ht="50.25" customHeight="1">
      <c r="A94" s="49"/>
      <c r="B94" s="45"/>
      <c r="C94" s="17" t="s">
        <v>12</v>
      </c>
      <c r="D94" s="5">
        <f t="shared" si="12"/>
        <v>1867.8</v>
      </c>
      <c r="E94" s="5">
        <v>0</v>
      </c>
      <c r="F94" s="5">
        <v>0</v>
      </c>
      <c r="G94" s="5">
        <v>1867.8</v>
      </c>
      <c r="H94" s="2"/>
      <c r="I94" s="3"/>
    </row>
    <row r="95" spans="1:9" ht="51" customHeight="1">
      <c r="A95" s="49"/>
      <c r="B95" s="45"/>
      <c r="C95" s="17" t="s">
        <v>13</v>
      </c>
      <c r="D95" s="5">
        <f t="shared" si="12"/>
        <v>0</v>
      </c>
      <c r="E95" s="5">
        <v>0</v>
      </c>
      <c r="F95" s="5">
        <v>0</v>
      </c>
      <c r="G95" s="5">
        <v>0</v>
      </c>
      <c r="H95" s="2"/>
      <c r="I95" s="3"/>
    </row>
    <row r="96" spans="1:9" ht="93" customHeight="1">
      <c r="A96" s="49"/>
      <c r="B96" s="45"/>
      <c r="C96" s="17" t="s">
        <v>14</v>
      </c>
      <c r="D96" s="5">
        <f t="shared" si="12"/>
        <v>0</v>
      </c>
      <c r="E96" s="5">
        <v>0</v>
      </c>
      <c r="F96" s="5">
        <v>0</v>
      </c>
      <c r="G96" s="5">
        <v>0</v>
      </c>
      <c r="H96" s="2"/>
      <c r="I96" s="3"/>
    </row>
    <row r="97" spans="1:9" ht="15" customHeight="1">
      <c r="A97" s="49"/>
      <c r="B97" s="35" t="s">
        <v>124</v>
      </c>
      <c r="C97" s="17" t="s">
        <v>56</v>
      </c>
      <c r="D97" s="5">
        <f aca="true" t="shared" si="13" ref="D97:D103">SUM(E97:G97)</f>
        <v>3125.7999999999997</v>
      </c>
      <c r="E97" s="5">
        <f>E98+E99+E101</f>
        <v>3125.7999999999997</v>
      </c>
      <c r="F97" s="5">
        <f>F98+F99+F101</f>
        <v>0</v>
      </c>
      <c r="G97" s="5">
        <f>G98+G99+G101</f>
        <v>0</v>
      </c>
      <c r="H97" s="2"/>
      <c r="I97" s="3"/>
    </row>
    <row r="98" spans="1:9" ht="15">
      <c r="A98" s="49"/>
      <c r="B98" s="36"/>
      <c r="C98" s="17" t="s">
        <v>10</v>
      </c>
      <c r="D98" s="5">
        <f t="shared" si="13"/>
        <v>0</v>
      </c>
      <c r="E98" s="5">
        <v>0</v>
      </c>
      <c r="F98" s="5">
        <v>0</v>
      </c>
      <c r="G98" s="5">
        <v>0</v>
      </c>
      <c r="H98" s="2"/>
      <c r="I98" s="3"/>
    </row>
    <row r="99" spans="1:9" ht="15" customHeight="1">
      <c r="A99" s="49"/>
      <c r="B99" s="36"/>
      <c r="C99" s="17" t="s">
        <v>109</v>
      </c>
      <c r="D99" s="5">
        <f t="shared" si="13"/>
        <v>3094.6</v>
      </c>
      <c r="E99" s="5">
        <f>0+3094.6</f>
        <v>3094.6</v>
      </c>
      <c r="F99" s="5">
        <v>0</v>
      </c>
      <c r="G99" s="5">
        <v>0</v>
      </c>
      <c r="H99" s="2"/>
      <c r="I99" s="3"/>
    </row>
    <row r="100" spans="1:9" ht="15" customHeight="1">
      <c r="A100" s="49"/>
      <c r="B100" s="36"/>
      <c r="C100" s="22" t="s">
        <v>13</v>
      </c>
      <c r="D100" s="5">
        <f t="shared" si="13"/>
        <v>3094.6</v>
      </c>
      <c r="E100" s="5">
        <f>E99</f>
        <v>3094.6</v>
      </c>
      <c r="F100" s="5">
        <f>F99</f>
        <v>0</v>
      </c>
      <c r="G100" s="5">
        <f>G99</f>
        <v>0</v>
      </c>
      <c r="H100" s="2"/>
      <c r="I100" s="3"/>
    </row>
    <row r="101" spans="1:9" ht="15">
      <c r="A101" s="49"/>
      <c r="B101" s="36"/>
      <c r="C101" s="17" t="s">
        <v>12</v>
      </c>
      <c r="D101" s="5">
        <f t="shared" si="13"/>
        <v>31.2</v>
      </c>
      <c r="E101" s="5">
        <f>'Прил №3 гор бюд.'!E49</f>
        <v>31.2</v>
      </c>
      <c r="F101" s="5">
        <f>'Прил №3 гор бюд.'!F49</f>
        <v>0</v>
      </c>
      <c r="G101" s="5">
        <f>'Прил №3 гор бюд.'!G49</f>
        <v>0</v>
      </c>
      <c r="H101" s="2"/>
      <c r="I101" s="3"/>
    </row>
    <row r="102" spans="1:9" ht="15">
      <c r="A102" s="49"/>
      <c r="B102" s="36"/>
      <c r="C102" s="17" t="s">
        <v>13</v>
      </c>
      <c r="D102" s="5">
        <f t="shared" si="13"/>
        <v>0</v>
      </c>
      <c r="E102" s="5">
        <v>0</v>
      </c>
      <c r="F102" s="5">
        <v>0</v>
      </c>
      <c r="G102" s="5">
        <v>0</v>
      </c>
      <c r="H102" s="2"/>
      <c r="I102" s="3"/>
    </row>
    <row r="103" spans="1:9" ht="15">
      <c r="A103" s="49"/>
      <c r="B103" s="37"/>
      <c r="C103" s="17" t="s">
        <v>14</v>
      </c>
      <c r="D103" s="5">
        <f t="shared" si="13"/>
        <v>0</v>
      </c>
      <c r="E103" s="5">
        <v>0</v>
      </c>
      <c r="F103" s="5">
        <v>0</v>
      </c>
      <c r="G103" s="5">
        <v>0</v>
      </c>
      <c r="H103" s="2"/>
      <c r="I103" s="3"/>
    </row>
    <row r="104" spans="1:9" ht="28.5" customHeight="1">
      <c r="A104" s="17" t="s">
        <v>107</v>
      </c>
      <c r="B104" s="17" t="s">
        <v>122</v>
      </c>
      <c r="C104" s="17"/>
      <c r="D104" s="5"/>
      <c r="E104" s="5"/>
      <c r="F104" s="5"/>
      <c r="G104" s="5"/>
      <c r="H104" s="2"/>
      <c r="I104" s="3"/>
    </row>
    <row r="105" spans="1:9" ht="15" hidden="1">
      <c r="A105" s="17"/>
      <c r="B105" s="17"/>
      <c r="C105" s="17"/>
      <c r="D105" s="5"/>
      <c r="E105" s="5"/>
      <c r="F105" s="5"/>
      <c r="G105" s="5"/>
      <c r="H105" s="2"/>
      <c r="I105" s="3"/>
    </row>
    <row r="106" spans="1:9" ht="18.75" customHeight="1" hidden="1">
      <c r="A106" s="17"/>
      <c r="B106" s="17"/>
      <c r="C106" s="17"/>
      <c r="D106" s="5"/>
      <c r="E106" s="5"/>
      <c r="F106" s="5"/>
      <c r="G106" s="5"/>
      <c r="H106" s="2"/>
      <c r="I106" s="3"/>
    </row>
    <row r="107" spans="1:9" ht="15" customHeight="1" hidden="1">
      <c r="A107" s="17"/>
      <c r="B107" s="17"/>
      <c r="C107" s="22"/>
      <c r="D107" s="5"/>
      <c r="E107" s="5"/>
      <c r="F107" s="5"/>
      <c r="G107" s="5"/>
      <c r="H107" s="2"/>
      <c r="I107" s="3"/>
    </row>
    <row r="108" spans="1:9" ht="15" hidden="1">
      <c r="A108" s="17"/>
      <c r="B108" s="17"/>
      <c r="C108" s="17"/>
      <c r="D108" s="5"/>
      <c r="E108" s="5"/>
      <c r="F108" s="5"/>
      <c r="G108" s="5"/>
      <c r="H108" s="2"/>
      <c r="I108" s="3"/>
    </row>
    <row r="109" spans="1:9" ht="15" hidden="1">
      <c r="A109" s="17"/>
      <c r="B109" s="17"/>
      <c r="C109" s="17"/>
      <c r="D109" s="5"/>
      <c r="E109" s="5"/>
      <c r="F109" s="5"/>
      <c r="G109" s="5"/>
      <c r="H109" s="2"/>
      <c r="I109" s="3"/>
    </row>
    <row r="110" spans="1:9" ht="15" hidden="1">
      <c r="A110" s="17"/>
      <c r="B110" s="17"/>
      <c r="C110" s="17"/>
      <c r="D110" s="5"/>
      <c r="E110" s="5"/>
      <c r="F110" s="5"/>
      <c r="G110" s="5"/>
      <c r="H110" s="2"/>
      <c r="I110" s="3"/>
    </row>
    <row r="111" spans="1:9" ht="15" customHeight="1">
      <c r="A111" s="39" t="s">
        <v>110</v>
      </c>
      <c r="B111" s="39" t="s">
        <v>113</v>
      </c>
      <c r="C111" s="17" t="s">
        <v>56</v>
      </c>
      <c r="D111" s="5">
        <f aca="true" t="shared" si="14" ref="D111:D117">SUM(E111:G111)</f>
        <v>8000</v>
      </c>
      <c r="E111" s="5">
        <f>E112+E113+E115</f>
        <v>8000</v>
      </c>
      <c r="F111" s="5">
        <f>F112+F113+F115</f>
        <v>0</v>
      </c>
      <c r="G111" s="5">
        <f>G112+G113+G115</f>
        <v>0</v>
      </c>
      <c r="H111" s="2"/>
      <c r="I111" s="3"/>
    </row>
    <row r="112" spans="1:9" ht="15">
      <c r="A112" s="39"/>
      <c r="B112" s="39"/>
      <c r="C112" s="17" t="s">
        <v>10</v>
      </c>
      <c r="D112" s="5">
        <f t="shared" si="14"/>
        <v>0</v>
      </c>
      <c r="E112" s="5">
        <v>0</v>
      </c>
      <c r="F112" s="5">
        <v>0</v>
      </c>
      <c r="G112" s="5">
        <v>0</v>
      </c>
      <c r="H112" s="2"/>
      <c r="I112" s="3"/>
    </row>
    <row r="113" spans="1:9" ht="18.75" customHeight="1">
      <c r="A113" s="39"/>
      <c r="B113" s="39"/>
      <c r="C113" s="17" t="s">
        <v>109</v>
      </c>
      <c r="D113" s="5">
        <f t="shared" si="14"/>
        <v>7920</v>
      </c>
      <c r="E113" s="5">
        <f>0+7920</f>
        <v>7920</v>
      </c>
      <c r="F113" s="5">
        <v>0</v>
      </c>
      <c r="G113" s="5">
        <v>0</v>
      </c>
      <c r="H113" s="2"/>
      <c r="I113" s="3"/>
    </row>
    <row r="114" spans="1:9" ht="15" customHeight="1">
      <c r="A114" s="39"/>
      <c r="B114" s="39"/>
      <c r="C114" s="22" t="s">
        <v>13</v>
      </c>
      <c r="D114" s="5">
        <f t="shared" si="14"/>
        <v>7920</v>
      </c>
      <c r="E114" s="5">
        <f>E113</f>
        <v>7920</v>
      </c>
      <c r="F114" s="5">
        <f>F113</f>
        <v>0</v>
      </c>
      <c r="G114" s="5">
        <f>G113</f>
        <v>0</v>
      </c>
      <c r="H114" s="2"/>
      <c r="I114" s="3"/>
    </row>
    <row r="115" spans="1:9" ht="15">
      <c r="A115" s="39"/>
      <c r="B115" s="39"/>
      <c r="C115" s="17" t="s">
        <v>12</v>
      </c>
      <c r="D115" s="5">
        <f t="shared" si="14"/>
        <v>80</v>
      </c>
      <c r="E115" s="5">
        <f>'Прил №3 гор бюд.'!E56</f>
        <v>80</v>
      </c>
      <c r="F115" s="5">
        <f>'Прил №3 гор бюд.'!F56</f>
        <v>0</v>
      </c>
      <c r="G115" s="5">
        <f>'Прил №3 гор бюд.'!G56</f>
        <v>0</v>
      </c>
      <c r="H115" s="2"/>
      <c r="I115" s="3"/>
    </row>
    <row r="116" spans="1:9" ht="15">
      <c r="A116" s="39"/>
      <c r="B116" s="39"/>
      <c r="C116" s="17" t="s">
        <v>13</v>
      </c>
      <c r="D116" s="5">
        <f t="shared" si="14"/>
        <v>0</v>
      </c>
      <c r="E116" s="5">
        <v>0</v>
      </c>
      <c r="F116" s="5">
        <v>0</v>
      </c>
      <c r="G116" s="5">
        <v>0</v>
      </c>
      <c r="H116" s="2"/>
      <c r="I116" s="3"/>
    </row>
    <row r="117" spans="1:9" ht="15">
      <c r="A117" s="39"/>
      <c r="B117" s="39"/>
      <c r="C117" s="17" t="s">
        <v>14</v>
      </c>
      <c r="D117" s="5">
        <f t="shared" si="14"/>
        <v>0</v>
      </c>
      <c r="E117" s="5">
        <v>0</v>
      </c>
      <c r="F117" s="5">
        <v>0</v>
      </c>
      <c r="G117" s="5">
        <v>0</v>
      </c>
      <c r="H117" s="2"/>
      <c r="I117" s="3"/>
    </row>
    <row r="118" spans="1:9" ht="15" customHeight="1">
      <c r="A118" s="39" t="s">
        <v>111</v>
      </c>
      <c r="B118" s="39" t="s">
        <v>112</v>
      </c>
      <c r="C118" s="17" t="s">
        <v>56</v>
      </c>
      <c r="D118" s="5">
        <f aca="true" t="shared" si="15" ref="D118:D124">SUM(E118:G118)</f>
        <v>600</v>
      </c>
      <c r="E118" s="5">
        <f>E119+E120+E122</f>
        <v>600</v>
      </c>
      <c r="F118" s="5">
        <f>F119+F120+F122</f>
        <v>0</v>
      </c>
      <c r="G118" s="5">
        <f>G119+G120+G122</f>
        <v>0</v>
      </c>
      <c r="H118" s="2"/>
      <c r="I118" s="3"/>
    </row>
    <row r="119" spans="1:9" ht="15">
      <c r="A119" s="39"/>
      <c r="B119" s="39"/>
      <c r="C119" s="17" t="s">
        <v>10</v>
      </c>
      <c r="D119" s="5">
        <f t="shared" si="15"/>
        <v>0</v>
      </c>
      <c r="E119" s="5">
        <v>0</v>
      </c>
      <c r="F119" s="5">
        <v>0</v>
      </c>
      <c r="G119" s="5">
        <v>0</v>
      </c>
      <c r="H119" s="2"/>
      <c r="I119" s="3"/>
    </row>
    <row r="120" spans="1:9" ht="18.75" customHeight="1">
      <c r="A120" s="39"/>
      <c r="B120" s="39"/>
      <c r="C120" s="17" t="s">
        <v>109</v>
      </c>
      <c r="D120" s="5">
        <f t="shared" si="15"/>
        <v>594</v>
      </c>
      <c r="E120" s="5">
        <f>0+594</f>
        <v>594</v>
      </c>
      <c r="F120" s="5">
        <v>0</v>
      </c>
      <c r="G120" s="5">
        <v>0</v>
      </c>
      <c r="H120" s="2"/>
      <c r="I120" s="3"/>
    </row>
    <row r="121" spans="1:9" ht="15" customHeight="1">
      <c r="A121" s="39"/>
      <c r="B121" s="39"/>
      <c r="C121" s="22" t="s">
        <v>13</v>
      </c>
      <c r="D121" s="5">
        <f t="shared" si="15"/>
        <v>594</v>
      </c>
      <c r="E121" s="5">
        <f>E120</f>
        <v>594</v>
      </c>
      <c r="F121" s="5">
        <f>F120</f>
        <v>0</v>
      </c>
      <c r="G121" s="5">
        <f>G120</f>
        <v>0</v>
      </c>
      <c r="H121" s="2"/>
      <c r="I121" s="3"/>
    </row>
    <row r="122" spans="1:9" ht="15">
      <c r="A122" s="39"/>
      <c r="B122" s="39"/>
      <c r="C122" s="17" t="s">
        <v>12</v>
      </c>
      <c r="D122" s="5">
        <f t="shared" si="15"/>
        <v>6</v>
      </c>
      <c r="E122" s="5">
        <f>'Прил №3 гор бюд.'!E59</f>
        <v>6</v>
      </c>
      <c r="F122" s="5">
        <f>'Прил №3 гор бюд.'!F59</f>
        <v>0</v>
      </c>
      <c r="G122" s="5">
        <f>'Прил №3 гор бюд.'!G59</f>
        <v>0</v>
      </c>
      <c r="H122" s="2"/>
      <c r="I122" s="3"/>
    </row>
    <row r="123" spans="1:9" ht="15">
      <c r="A123" s="39"/>
      <c r="B123" s="39"/>
      <c r="C123" s="17" t="s">
        <v>13</v>
      </c>
      <c r="D123" s="5">
        <f t="shared" si="15"/>
        <v>0</v>
      </c>
      <c r="E123" s="5">
        <v>0</v>
      </c>
      <c r="F123" s="5">
        <v>0</v>
      </c>
      <c r="G123" s="5">
        <v>0</v>
      </c>
      <c r="H123" s="2"/>
      <c r="I123" s="3"/>
    </row>
    <row r="124" spans="1:9" ht="15">
      <c r="A124" s="39"/>
      <c r="B124" s="39"/>
      <c r="C124" s="17" t="s">
        <v>14</v>
      </c>
      <c r="D124" s="5">
        <f t="shared" si="15"/>
        <v>0</v>
      </c>
      <c r="E124" s="5">
        <v>0</v>
      </c>
      <c r="F124" s="5">
        <v>0</v>
      </c>
      <c r="G124" s="5">
        <v>0</v>
      </c>
      <c r="H124" s="2"/>
      <c r="I124" s="3"/>
    </row>
    <row r="125" spans="1:9" ht="18" customHeight="1">
      <c r="A125" s="39" t="s">
        <v>120</v>
      </c>
      <c r="B125" s="39" t="s">
        <v>133</v>
      </c>
      <c r="C125" s="17" t="s">
        <v>56</v>
      </c>
      <c r="D125" s="5">
        <f aca="true" t="shared" si="16" ref="D125:D132">SUM(E125:G125)</f>
        <v>11339.7</v>
      </c>
      <c r="E125" s="5">
        <f>E126+E128+E130</f>
        <v>11339.7</v>
      </c>
      <c r="F125" s="5">
        <f>F126+F128+F130</f>
        <v>0</v>
      </c>
      <c r="G125" s="5">
        <f>G126+G128+G130</f>
        <v>0</v>
      </c>
      <c r="H125" s="2"/>
      <c r="I125" s="3"/>
    </row>
    <row r="126" spans="1:9" ht="18" customHeight="1">
      <c r="A126" s="39"/>
      <c r="B126" s="39"/>
      <c r="C126" s="17" t="s">
        <v>50</v>
      </c>
      <c r="D126" s="5">
        <f t="shared" si="16"/>
        <v>11339.7</v>
      </c>
      <c r="E126" s="5">
        <f>0+11339.7</f>
        <v>11339.7</v>
      </c>
      <c r="F126" s="5">
        <v>0</v>
      </c>
      <c r="G126" s="5">
        <v>0</v>
      </c>
      <c r="H126" s="2"/>
      <c r="I126" s="3"/>
    </row>
    <row r="127" spans="1:9" ht="18" customHeight="1">
      <c r="A127" s="39"/>
      <c r="B127" s="39"/>
      <c r="C127" s="22" t="s">
        <v>13</v>
      </c>
      <c r="D127" s="5">
        <f t="shared" si="16"/>
        <v>11339.7</v>
      </c>
      <c r="E127" s="5">
        <f>E126</f>
        <v>11339.7</v>
      </c>
      <c r="F127" s="5">
        <f>F126</f>
        <v>0</v>
      </c>
      <c r="G127" s="5">
        <f>G126</f>
        <v>0</v>
      </c>
      <c r="H127" s="2"/>
      <c r="I127" s="3"/>
    </row>
    <row r="128" spans="1:9" ht="18" customHeight="1">
      <c r="A128" s="39"/>
      <c r="B128" s="39"/>
      <c r="C128" s="17" t="s">
        <v>109</v>
      </c>
      <c r="D128" s="5">
        <f t="shared" si="16"/>
        <v>0</v>
      </c>
      <c r="E128" s="5">
        <v>0</v>
      </c>
      <c r="F128" s="5">
        <v>0</v>
      </c>
      <c r="G128" s="5">
        <v>0</v>
      </c>
      <c r="H128" s="2"/>
      <c r="I128" s="3"/>
    </row>
    <row r="129" spans="1:9" ht="18" customHeight="1">
      <c r="A129" s="39"/>
      <c r="B129" s="39"/>
      <c r="C129" s="22" t="s">
        <v>13</v>
      </c>
      <c r="D129" s="5">
        <f t="shared" si="16"/>
        <v>0</v>
      </c>
      <c r="E129" s="5">
        <v>0</v>
      </c>
      <c r="F129" s="5">
        <f>F128</f>
        <v>0</v>
      </c>
      <c r="G129" s="5">
        <f>G128</f>
        <v>0</v>
      </c>
      <c r="H129" s="2"/>
      <c r="I129" s="3"/>
    </row>
    <row r="130" spans="1:9" ht="18" customHeight="1">
      <c r="A130" s="39"/>
      <c r="B130" s="39"/>
      <c r="C130" s="17" t="s">
        <v>12</v>
      </c>
      <c r="D130" s="5">
        <f t="shared" si="16"/>
        <v>0</v>
      </c>
      <c r="E130" s="5">
        <f>'Прил №3 гор бюд.'!E61</f>
        <v>0</v>
      </c>
      <c r="F130" s="5">
        <f>'Прил №3 гор бюд.'!F72</f>
        <v>0</v>
      </c>
      <c r="G130" s="5">
        <f>'Прил №3 гор бюд.'!G72</f>
        <v>0</v>
      </c>
      <c r="H130" s="2"/>
      <c r="I130" s="3"/>
    </row>
    <row r="131" spans="1:9" ht="18" customHeight="1">
      <c r="A131" s="39"/>
      <c r="B131" s="39"/>
      <c r="C131" s="17" t="s">
        <v>13</v>
      </c>
      <c r="D131" s="5">
        <f t="shared" si="16"/>
        <v>0</v>
      </c>
      <c r="E131" s="5">
        <v>0</v>
      </c>
      <c r="F131" s="5">
        <v>0</v>
      </c>
      <c r="G131" s="5">
        <v>0</v>
      </c>
      <c r="H131" s="2"/>
      <c r="I131" s="3"/>
    </row>
    <row r="132" spans="1:9" ht="27.75" customHeight="1">
      <c r="A132" s="39"/>
      <c r="B132" s="39"/>
      <c r="C132" s="17" t="s">
        <v>14</v>
      </c>
      <c r="D132" s="5">
        <f t="shared" si="16"/>
        <v>0</v>
      </c>
      <c r="E132" s="5">
        <v>0</v>
      </c>
      <c r="F132" s="5">
        <v>0</v>
      </c>
      <c r="G132" s="5">
        <v>0</v>
      </c>
      <c r="H132" s="2"/>
      <c r="I132" s="3"/>
    </row>
    <row r="133" spans="1:9" ht="28.5" customHeight="1">
      <c r="A133" s="53" t="s">
        <v>137</v>
      </c>
      <c r="B133" s="56" t="s">
        <v>143</v>
      </c>
      <c r="C133" s="17" t="s">
        <v>56</v>
      </c>
      <c r="D133" s="5">
        <f aca="true" t="shared" si="17" ref="D133:D148">G133+F133+E133</f>
        <v>379800</v>
      </c>
      <c r="E133" s="5">
        <f>E134+E136+E138</f>
        <v>82000</v>
      </c>
      <c r="F133" s="5">
        <f>F134+F136+F138</f>
        <v>297800</v>
      </c>
      <c r="G133" s="5">
        <f>G134+G136+G138</f>
        <v>0</v>
      </c>
      <c r="H133" s="2"/>
      <c r="I133" s="3"/>
    </row>
    <row r="134" spans="1:9" ht="27.75" customHeight="1">
      <c r="A134" s="54"/>
      <c r="B134" s="57"/>
      <c r="C134" s="17" t="s">
        <v>50</v>
      </c>
      <c r="D134" s="5">
        <f t="shared" si="17"/>
        <v>379800</v>
      </c>
      <c r="E134" s="5">
        <f>0+82000</f>
        <v>82000</v>
      </c>
      <c r="F134" s="5">
        <f>0+297800</f>
        <v>297800</v>
      </c>
      <c r="G134" s="5">
        <v>0</v>
      </c>
      <c r="H134" s="2"/>
      <c r="I134" s="3"/>
    </row>
    <row r="135" spans="1:9" ht="22.5" customHeight="1">
      <c r="A135" s="54"/>
      <c r="B135" s="57"/>
      <c r="C135" s="22" t="s">
        <v>13</v>
      </c>
      <c r="D135" s="5">
        <f t="shared" si="17"/>
        <v>0</v>
      </c>
      <c r="E135" s="5">
        <v>0</v>
      </c>
      <c r="F135" s="5">
        <v>0</v>
      </c>
      <c r="G135" s="5">
        <v>0</v>
      </c>
      <c r="H135" s="2"/>
      <c r="I135" s="3"/>
    </row>
    <row r="136" spans="1:9" ht="23.25" customHeight="1">
      <c r="A136" s="54"/>
      <c r="B136" s="57"/>
      <c r="C136" s="17" t="s">
        <v>109</v>
      </c>
      <c r="D136" s="5">
        <f t="shared" si="17"/>
        <v>0</v>
      </c>
      <c r="E136" s="5">
        <v>0</v>
      </c>
      <c r="F136" s="5">
        <v>0</v>
      </c>
      <c r="G136" s="5">
        <v>0</v>
      </c>
      <c r="H136" s="2"/>
      <c r="I136" s="3"/>
    </row>
    <row r="137" spans="1:9" ht="24" customHeight="1">
      <c r="A137" s="54"/>
      <c r="B137" s="57"/>
      <c r="C137" s="22" t="s">
        <v>13</v>
      </c>
      <c r="D137" s="5">
        <f t="shared" si="17"/>
        <v>0</v>
      </c>
      <c r="E137" s="5">
        <v>0</v>
      </c>
      <c r="F137" s="5">
        <v>0</v>
      </c>
      <c r="G137" s="5">
        <v>0</v>
      </c>
      <c r="H137" s="2"/>
      <c r="I137" s="3"/>
    </row>
    <row r="138" spans="1:9" ht="20.25" customHeight="1">
      <c r="A138" s="54"/>
      <c r="B138" s="57"/>
      <c r="C138" s="17" t="s">
        <v>12</v>
      </c>
      <c r="D138" s="5">
        <f t="shared" si="17"/>
        <v>0</v>
      </c>
      <c r="E138" s="5">
        <v>0</v>
      </c>
      <c r="F138" s="5">
        <v>0</v>
      </c>
      <c r="G138" s="5">
        <v>0</v>
      </c>
      <c r="H138" s="2"/>
      <c r="I138" s="3"/>
    </row>
    <row r="139" spans="1:9" ht="24.75" customHeight="1">
      <c r="A139" s="54"/>
      <c r="B139" s="57"/>
      <c r="C139" s="17" t="s">
        <v>13</v>
      </c>
      <c r="D139" s="5">
        <f t="shared" si="17"/>
        <v>0</v>
      </c>
      <c r="E139" s="5">
        <v>0</v>
      </c>
      <c r="F139" s="5">
        <v>0</v>
      </c>
      <c r="G139" s="5">
        <v>0</v>
      </c>
      <c r="H139" s="2"/>
      <c r="I139" s="3"/>
    </row>
    <row r="140" spans="1:9" ht="32.25" customHeight="1">
      <c r="A140" s="55"/>
      <c r="B140" s="58"/>
      <c r="C140" s="17" t="s">
        <v>14</v>
      </c>
      <c r="D140" s="5">
        <f t="shared" si="17"/>
        <v>0</v>
      </c>
      <c r="E140" s="5">
        <v>0</v>
      </c>
      <c r="F140" s="5">
        <v>0</v>
      </c>
      <c r="G140" s="5">
        <v>0</v>
      </c>
      <c r="H140" s="2"/>
      <c r="I140" s="3"/>
    </row>
    <row r="141" spans="1:9" ht="21" customHeight="1">
      <c r="A141" s="53" t="s">
        <v>138</v>
      </c>
      <c r="B141" s="56" t="s">
        <v>144</v>
      </c>
      <c r="C141" s="17" t="s">
        <v>56</v>
      </c>
      <c r="D141" s="5">
        <f t="shared" si="17"/>
        <v>200</v>
      </c>
      <c r="E141" s="5">
        <f>E142+E144+E146</f>
        <v>0</v>
      </c>
      <c r="F141" s="5">
        <f>F142+F144+F146</f>
        <v>200</v>
      </c>
      <c r="G141" s="5">
        <f>G142+G144+G146</f>
        <v>0</v>
      </c>
      <c r="H141" s="2"/>
      <c r="I141" s="3"/>
    </row>
    <row r="142" spans="1:9" ht="19.5" customHeight="1">
      <c r="A142" s="54"/>
      <c r="B142" s="57"/>
      <c r="C142" s="17" t="s">
        <v>50</v>
      </c>
      <c r="D142" s="5">
        <f t="shared" si="17"/>
        <v>200</v>
      </c>
      <c r="E142" s="5">
        <v>0</v>
      </c>
      <c r="F142" s="5">
        <f>0+200</f>
        <v>200</v>
      </c>
      <c r="G142" s="5">
        <v>0</v>
      </c>
      <c r="H142" s="2"/>
      <c r="I142" s="3"/>
    </row>
    <row r="143" spans="1:9" ht="19.5" customHeight="1">
      <c r="A143" s="54"/>
      <c r="B143" s="57"/>
      <c r="C143" s="22" t="s">
        <v>13</v>
      </c>
      <c r="D143" s="5">
        <f t="shared" si="17"/>
        <v>0</v>
      </c>
      <c r="E143" s="5">
        <v>0</v>
      </c>
      <c r="F143" s="5">
        <v>0</v>
      </c>
      <c r="G143" s="5">
        <v>0</v>
      </c>
      <c r="H143" s="2"/>
      <c r="I143" s="3"/>
    </row>
    <row r="144" spans="1:9" ht="18.75" customHeight="1">
      <c r="A144" s="54"/>
      <c r="B144" s="57"/>
      <c r="C144" s="17" t="s">
        <v>109</v>
      </c>
      <c r="D144" s="5">
        <f t="shared" si="17"/>
        <v>0</v>
      </c>
      <c r="E144" s="5">
        <v>0</v>
      </c>
      <c r="F144" s="5">
        <v>0</v>
      </c>
      <c r="G144" s="5">
        <v>0</v>
      </c>
      <c r="H144" s="2"/>
      <c r="I144" s="3"/>
    </row>
    <row r="145" spans="1:9" ht="17.25" customHeight="1">
      <c r="A145" s="54"/>
      <c r="B145" s="57"/>
      <c r="C145" s="22" t="s">
        <v>13</v>
      </c>
      <c r="D145" s="5">
        <f t="shared" si="17"/>
        <v>0</v>
      </c>
      <c r="E145" s="5">
        <v>0</v>
      </c>
      <c r="F145" s="5">
        <v>0</v>
      </c>
      <c r="G145" s="5">
        <v>0</v>
      </c>
      <c r="H145" s="2"/>
      <c r="I145" s="3"/>
    </row>
    <row r="146" spans="1:9" ht="18" customHeight="1">
      <c r="A146" s="54"/>
      <c r="B146" s="57"/>
      <c r="C146" s="17" t="s">
        <v>12</v>
      </c>
      <c r="D146" s="5">
        <f t="shared" si="17"/>
        <v>0</v>
      </c>
      <c r="E146" s="5">
        <v>0</v>
      </c>
      <c r="F146" s="5">
        <v>0</v>
      </c>
      <c r="G146" s="5">
        <v>0</v>
      </c>
      <c r="H146" s="2"/>
      <c r="I146" s="3"/>
    </row>
    <row r="147" spans="1:9" ht="15.75" customHeight="1">
      <c r="A147" s="54"/>
      <c r="B147" s="57"/>
      <c r="C147" s="17" t="s">
        <v>13</v>
      </c>
      <c r="D147" s="5">
        <f t="shared" si="17"/>
        <v>0</v>
      </c>
      <c r="E147" s="5">
        <v>0</v>
      </c>
      <c r="F147" s="5">
        <v>0</v>
      </c>
      <c r="G147" s="5">
        <v>0</v>
      </c>
      <c r="H147" s="2"/>
      <c r="I147" s="3"/>
    </row>
    <row r="148" spans="1:9" ht="19.5" customHeight="1">
      <c r="A148" s="55"/>
      <c r="B148" s="58"/>
      <c r="C148" s="17" t="s">
        <v>14</v>
      </c>
      <c r="D148" s="5">
        <f t="shared" si="17"/>
        <v>0</v>
      </c>
      <c r="E148" s="5">
        <v>0</v>
      </c>
      <c r="F148" s="5">
        <v>0</v>
      </c>
      <c r="G148" s="5">
        <v>0</v>
      </c>
      <c r="H148" s="2"/>
      <c r="I148" s="3"/>
    </row>
    <row r="149" spans="1:9" ht="16.5" customHeight="1">
      <c r="A149" s="39" t="s">
        <v>4</v>
      </c>
      <c r="B149" s="39" t="s">
        <v>18</v>
      </c>
      <c r="C149" s="17" t="s">
        <v>56</v>
      </c>
      <c r="D149" s="5">
        <f aca="true" t="shared" si="18" ref="D149:D156">SUM(E149:G149)</f>
        <v>12000</v>
      </c>
      <c r="E149" s="5">
        <f>SUM(E152:E154)+E157</f>
        <v>4000</v>
      </c>
      <c r="F149" s="5">
        <f>SUM(F152:F154)+F157</f>
        <v>4000</v>
      </c>
      <c r="G149" s="5">
        <f>SUM(G152:G154)+G157</f>
        <v>4000</v>
      </c>
      <c r="H149" s="2"/>
      <c r="I149" s="3"/>
    </row>
    <row r="150" spans="1:9" ht="15" customHeight="1">
      <c r="A150" s="39"/>
      <c r="B150" s="39"/>
      <c r="C150" s="17" t="s">
        <v>41</v>
      </c>
      <c r="D150" s="5">
        <f t="shared" si="18"/>
        <v>12000</v>
      </c>
      <c r="E150" s="5">
        <f>E149-E151</f>
        <v>4000</v>
      </c>
      <c r="F150" s="5">
        <f>F149-F151</f>
        <v>4000</v>
      </c>
      <c r="G150" s="5">
        <f>G149-G151</f>
        <v>4000</v>
      </c>
      <c r="H150" s="2"/>
      <c r="I150" s="3"/>
    </row>
    <row r="151" spans="1:9" ht="16.5" customHeight="1">
      <c r="A151" s="39"/>
      <c r="B151" s="39"/>
      <c r="C151" s="17" t="s">
        <v>42</v>
      </c>
      <c r="D151" s="5">
        <f t="shared" si="18"/>
        <v>0</v>
      </c>
      <c r="E151" s="5">
        <f>E156</f>
        <v>0</v>
      </c>
      <c r="F151" s="5">
        <f>F156</f>
        <v>0</v>
      </c>
      <c r="G151" s="5">
        <f>G156</f>
        <v>0</v>
      </c>
      <c r="H151" s="2"/>
      <c r="I151" s="3"/>
    </row>
    <row r="152" spans="1:9" ht="16.5" customHeight="1">
      <c r="A152" s="39"/>
      <c r="B152" s="39"/>
      <c r="C152" s="17" t="s">
        <v>10</v>
      </c>
      <c r="D152" s="5">
        <f t="shared" si="18"/>
        <v>0</v>
      </c>
      <c r="E152" s="5">
        <f aca="true" t="shared" si="19" ref="E152:G153">E164+E159</f>
        <v>0</v>
      </c>
      <c r="F152" s="5">
        <f t="shared" si="19"/>
        <v>0</v>
      </c>
      <c r="G152" s="5">
        <f t="shared" si="19"/>
        <v>0</v>
      </c>
      <c r="H152" s="2"/>
      <c r="I152" s="3"/>
    </row>
    <row r="153" spans="1:9" ht="16.5" customHeight="1">
      <c r="A153" s="39"/>
      <c r="B153" s="39"/>
      <c r="C153" s="17" t="s">
        <v>15</v>
      </c>
      <c r="D153" s="5">
        <f t="shared" si="18"/>
        <v>0</v>
      </c>
      <c r="E153" s="5">
        <f t="shared" si="19"/>
        <v>0</v>
      </c>
      <c r="F153" s="5">
        <f t="shared" si="19"/>
        <v>0</v>
      </c>
      <c r="G153" s="5">
        <f t="shared" si="19"/>
        <v>0</v>
      </c>
      <c r="H153" s="2"/>
      <c r="I153" s="3"/>
    </row>
    <row r="154" spans="1:9" ht="16.5" customHeight="1">
      <c r="A154" s="39"/>
      <c r="B154" s="39"/>
      <c r="C154" s="17" t="s">
        <v>12</v>
      </c>
      <c r="D154" s="5">
        <f t="shared" si="18"/>
        <v>12000</v>
      </c>
      <c r="E154" s="5">
        <f>E161+E166</f>
        <v>4000</v>
      </c>
      <c r="F154" s="5">
        <f>F161+F166</f>
        <v>4000</v>
      </c>
      <c r="G154" s="5">
        <f>G161+G166</f>
        <v>4000</v>
      </c>
      <c r="H154" s="2"/>
      <c r="I154" s="3"/>
    </row>
    <row r="155" spans="1:9" ht="16.5" customHeight="1">
      <c r="A155" s="39"/>
      <c r="B155" s="39"/>
      <c r="C155" s="22" t="s">
        <v>59</v>
      </c>
      <c r="D155" s="5">
        <f>SUM(E155:G155)</f>
        <v>12000</v>
      </c>
      <c r="E155" s="5">
        <f>E154-E156</f>
        <v>4000</v>
      </c>
      <c r="F155" s="5">
        <f>F154-F156</f>
        <v>4000</v>
      </c>
      <c r="G155" s="5">
        <f>G154-G156</f>
        <v>4000</v>
      </c>
      <c r="H155" s="2"/>
      <c r="I155" s="3"/>
    </row>
    <row r="156" spans="1:9" ht="16.5" customHeight="1">
      <c r="A156" s="39"/>
      <c r="B156" s="39"/>
      <c r="C156" s="22" t="s">
        <v>58</v>
      </c>
      <c r="D156" s="5">
        <f t="shared" si="18"/>
        <v>0</v>
      </c>
      <c r="E156" s="5">
        <v>0</v>
      </c>
      <c r="F156" s="5">
        <v>0</v>
      </c>
      <c r="G156" s="5">
        <v>0</v>
      </c>
      <c r="H156" s="2"/>
      <c r="I156" s="3"/>
    </row>
    <row r="157" spans="1:9" ht="16.5" customHeight="1">
      <c r="A157" s="39"/>
      <c r="B157" s="39"/>
      <c r="C157" s="17" t="s">
        <v>14</v>
      </c>
      <c r="D157" s="5">
        <f>E157+F157+G157</f>
        <v>0</v>
      </c>
      <c r="E157" s="5">
        <f>E162+E167</f>
        <v>0</v>
      </c>
      <c r="F157" s="5">
        <f>F162+F167</f>
        <v>0</v>
      </c>
      <c r="G157" s="5">
        <f>G162+G167</f>
        <v>0</v>
      </c>
      <c r="H157" s="2"/>
      <c r="I157" s="3"/>
    </row>
    <row r="158" spans="1:9" ht="15" customHeight="1">
      <c r="A158" s="39" t="s">
        <v>21</v>
      </c>
      <c r="B158" s="39" t="s">
        <v>65</v>
      </c>
      <c r="C158" s="17" t="s">
        <v>56</v>
      </c>
      <c r="D158" s="5">
        <f>SUM(E158:G158)</f>
        <v>9800</v>
      </c>
      <c r="E158" s="5">
        <f>SUM(E159:E162)</f>
        <v>3000</v>
      </c>
      <c r="F158" s="5">
        <f>SUM(F159:F162)</f>
        <v>3400</v>
      </c>
      <c r="G158" s="5">
        <f>SUM(G159:G162)</f>
        <v>3400</v>
      </c>
      <c r="H158" s="2"/>
      <c r="I158" s="3"/>
    </row>
    <row r="159" spans="1:9" ht="17.25" customHeight="1">
      <c r="A159" s="39"/>
      <c r="B159" s="39"/>
      <c r="C159" s="17" t="s">
        <v>10</v>
      </c>
      <c r="D159" s="5">
        <f>SUM(E159:G159)</f>
        <v>0</v>
      </c>
      <c r="E159" s="5">
        <v>0</v>
      </c>
      <c r="F159" s="5">
        <v>0</v>
      </c>
      <c r="G159" s="5">
        <v>0</v>
      </c>
      <c r="H159" s="2"/>
      <c r="I159" s="3"/>
    </row>
    <row r="160" spans="1:9" ht="17.25" customHeight="1">
      <c r="A160" s="39"/>
      <c r="B160" s="39"/>
      <c r="C160" s="17" t="s">
        <v>15</v>
      </c>
      <c r="D160" s="5">
        <f>SUM(E160:G160)</f>
        <v>0</v>
      </c>
      <c r="E160" s="5">
        <v>0</v>
      </c>
      <c r="F160" s="5">
        <v>0</v>
      </c>
      <c r="G160" s="5">
        <v>0</v>
      </c>
      <c r="H160" s="2"/>
      <c r="I160" s="3"/>
    </row>
    <row r="161" spans="1:9" ht="17.25" customHeight="1">
      <c r="A161" s="39"/>
      <c r="B161" s="39"/>
      <c r="C161" s="17" t="s">
        <v>16</v>
      </c>
      <c r="D161" s="5">
        <f>SUM(E161:G161)</f>
        <v>9800</v>
      </c>
      <c r="E161" s="5">
        <f>'Прил №3 гор бюд.'!E76</f>
        <v>3000</v>
      </c>
      <c r="F161" s="5">
        <f>'Прил №3 гор бюд.'!F76</f>
        <v>3400</v>
      </c>
      <c r="G161" s="5">
        <f>'Прил №3 гор бюд.'!G76</f>
        <v>3400</v>
      </c>
      <c r="H161" s="2"/>
      <c r="I161" s="3"/>
    </row>
    <row r="162" spans="1:9" ht="17.25" customHeight="1">
      <c r="A162" s="39"/>
      <c r="B162" s="39"/>
      <c r="C162" s="17" t="s">
        <v>14</v>
      </c>
      <c r="D162" s="5">
        <f>SUM(E162:G162)</f>
        <v>0</v>
      </c>
      <c r="E162" s="5">
        <v>0</v>
      </c>
      <c r="F162" s="5">
        <v>0</v>
      </c>
      <c r="G162" s="5">
        <v>0</v>
      </c>
      <c r="H162" s="2"/>
      <c r="I162" s="3"/>
    </row>
    <row r="163" spans="1:9" ht="16.5" customHeight="1">
      <c r="A163" s="39" t="s">
        <v>22</v>
      </c>
      <c r="B163" s="39" t="s">
        <v>127</v>
      </c>
      <c r="C163" s="17" t="s">
        <v>56</v>
      </c>
      <c r="D163" s="5">
        <f>E163+F163+G163</f>
        <v>2200</v>
      </c>
      <c r="E163" s="5">
        <f>E164+E165+E166+E167</f>
        <v>1000</v>
      </c>
      <c r="F163" s="5">
        <f>F164+F165+F166+F167</f>
        <v>600</v>
      </c>
      <c r="G163" s="5">
        <f>G164+G165+G166+G167</f>
        <v>600</v>
      </c>
      <c r="H163" s="2"/>
      <c r="I163" s="3"/>
    </row>
    <row r="164" spans="1:9" ht="16.5" customHeight="1">
      <c r="A164" s="39"/>
      <c r="B164" s="39"/>
      <c r="C164" s="17" t="s">
        <v>10</v>
      </c>
      <c r="D164" s="5">
        <f>SUM(E164:G164)</f>
        <v>0</v>
      </c>
      <c r="E164" s="5">
        <v>0</v>
      </c>
      <c r="F164" s="5">
        <v>0</v>
      </c>
      <c r="G164" s="5">
        <v>0</v>
      </c>
      <c r="H164" s="2"/>
      <c r="I164" s="3"/>
    </row>
    <row r="165" spans="1:9" ht="16.5" customHeight="1">
      <c r="A165" s="39"/>
      <c r="B165" s="39"/>
      <c r="C165" s="17" t="s">
        <v>15</v>
      </c>
      <c r="D165" s="5">
        <f>SUM(E165:G165)</f>
        <v>0</v>
      </c>
      <c r="E165" s="5">
        <v>0</v>
      </c>
      <c r="F165" s="5">
        <v>0</v>
      </c>
      <c r="G165" s="5">
        <v>0</v>
      </c>
      <c r="H165" s="2"/>
      <c r="I165" s="3"/>
    </row>
    <row r="166" spans="1:9" ht="16.5" customHeight="1">
      <c r="A166" s="39"/>
      <c r="B166" s="39"/>
      <c r="C166" s="17" t="s">
        <v>16</v>
      </c>
      <c r="D166" s="5">
        <f>SUM(E166:G166)</f>
        <v>2200</v>
      </c>
      <c r="E166" s="5">
        <f>'Прил №3 гор бюд.'!E79</f>
        <v>1000</v>
      </c>
      <c r="F166" s="5">
        <f>'Прил №3 гор бюд.'!F79</f>
        <v>600</v>
      </c>
      <c r="G166" s="5">
        <f>'Прил №3 гор бюд.'!G79</f>
        <v>600</v>
      </c>
      <c r="H166" s="2"/>
      <c r="I166" s="3"/>
    </row>
    <row r="167" spans="1:9" ht="16.5" customHeight="1">
      <c r="A167" s="39"/>
      <c r="B167" s="39"/>
      <c r="C167" s="17" t="s">
        <v>14</v>
      </c>
      <c r="D167" s="5">
        <f>SUM(E167:G167)</f>
        <v>0</v>
      </c>
      <c r="E167" s="5">
        <v>0</v>
      </c>
      <c r="F167" s="5">
        <v>0</v>
      </c>
      <c r="G167" s="5">
        <v>0</v>
      </c>
      <c r="H167" s="2"/>
      <c r="I167" s="3"/>
    </row>
    <row r="168" spans="1:9" ht="17.25" customHeight="1">
      <c r="A168" s="39" t="s">
        <v>45</v>
      </c>
      <c r="B168" s="39" t="s">
        <v>90</v>
      </c>
      <c r="C168" s="17" t="s">
        <v>56</v>
      </c>
      <c r="D168" s="5">
        <f aca="true" t="shared" si="20" ref="D168:D206">SUM(E168:G168)</f>
        <v>18570</v>
      </c>
      <c r="E168" s="5">
        <f>SUM(E171:E173)+E176</f>
        <v>6190</v>
      </c>
      <c r="F168" s="5">
        <f>SUM(F171:F173)+F176</f>
        <v>6190</v>
      </c>
      <c r="G168" s="5">
        <f>SUM(G171:G173)+G176</f>
        <v>6190</v>
      </c>
      <c r="H168" s="2"/>
      <c r="I168" s="3"/>
    </row>
    <row r="169" spans="1:9" ht="17.25" customHeight="1">
      <c r="A169" s="39"/>
      <c r="B169" s="39"/>
      <c r="C169" s="17" t="s">
        <v>41</v>
      </c>
      <c r="D169" s="5">
        <f>SUM(E169:G169)</f>
        <v>18570</v>
      </c>
      <c r="E169" s="5">
        <f>E168-E170</f>
        <v>6190</v>
      </c>
      <c r="F169" s="5">
        <f>F168-F170</f>
        <v>6190</v>
      </c>
      <c r="G169" s="5">
        <f>G168-G170</f>
        <v>6190</v>
      </c>
      <c r="H169" s="2"/>
      <c r="I169" s="3"/>
    </row>
    <row r="170" spans="1:9" ht="17.25" customHeight="1">
      <c r="A170" s="39"/>
      <c r="B170" s="39"/>
      <c r="C170" s="17" t="s">
        <v>42</v>
      </c>
      <c r="D170" s="5">
        <f>SUM(E170:G170)</f>
        <v>0</v>
      </c>
      <c r="E170" s="5">
        <f>E175</f>
        <v>0</v>
      </c>
      <c r="F170" s="5">
        <f>F175</f>
        <v>0</v>
      </c>
      <c r="G170" s="5">
        <f>G175</f>
        <v>0</v>
      </c>
      <c r="H170" s="2"/>
      <c r="I170" s="3"/>
    </row>
    <row r="171" spans="1:9" ht="17.25" customHeight="1">
      <c r="A171" s="39"/>
      <c r="B171" s="39"/>
      <c r="C171" s="17" t="s">
        <v>10</v>
      </c>
      <c r="D171" s="5">
        <f t="shared" si="20"/>
        <v>0</v>
      </c>
      <c r="E171" s="5">
        <f aca="true" t="shared" si="21" ref="E171:G173">E180+E202</f>
        <v>0</v>
      </c>
      <c r="F171" s="5">
        <f t="shared" si="21"/>
        <v>0</v>
      </c>
      <c r="G171" s="5">
        <f t="shared" si="21"/>
        <v>0</v>
      </c>
      <c r="H171" s="2"/>
      <c r="I171" s="3"/>
    </row>
    <row r="172" spans="1:9" ht="17.25" customHeight="1">
      <c r="A172" s="39"/>
      <c r="B172" s="39"/>
      <c r="C172" s="17" t="s">
        <v>15</v>
      </c>
      <c r="D172" s="5">
        <f t="shared" si="20"/>
        <v>0</v>
      </c>
      <c r="E172" s="5">
        <f t="shared" si="21"/>
        <v>0</v>
      </c>
      <c r="F172" s="5">
        <f t="shared" si="21"/>
        <v>0</v>
      </c>
      <c r="G172" s="5">
        <f t="shared" si="21"/>
        <v>0</v>
      </c>
      <c r="H172" s="2"/>
      <c r="I172" s="3"/>
    </row>
    <row r="173" spans="1:9" ht="17.25" customHeight="1">
      <c r="A173" s="39"/>
      <c r="B173" s="39"/>
      <c r="C173" s="17" t="s">
        <v>12</v>
      </c>
      <c r="D173" s="5">
        <f t="shared" si="20"/>
        <v>18570</v>
      </c>
      <c r="E173" s="5">
        <f t="shared" si="21"/>
        <v>6190</v>
      </c>
      <c r="F173" s="5">
        <f t="shared" si="21"/>
        <v>6190</v>
      </c>
      <c r="G173" s="5">
        <f t="shared" si="21"/>
        <v>6190</v>
      </c>
      <c r="H173" s="2"/>
      <c r="I173" s="3"/>
    </row>
    <row r="174" spans="1:9" ht="17.25" customHeight="1">
      <c r="A174" s="39"/>
      <c r="B174" s="39"/>
      <c r="C174" s="22" t="s">
        <v>59</v>
      </c>
      <c r="D174" s="5">
        <f t="shared" si="20"/>
        <v>18570</v>
      </c>
      <c r="E174" s="5">
        <f>E173-E175</f>
        <v>6190</v>
      </c>
      <c r="F174" s="5">
        <f>F173-F175</f>
        <v>6190</v>
      </c>
      <c r="G174" s="5">
        <f>G173-G175</f>
        <v>6190</v>
      </c>
      <c r="H174" s="2"/>
      <c r="I174" s="3"/>
    </row>
    <row r="175" spans="1:9" ht="17.25" customHeight="1">
      <c r="A175" s="39"/>
      <c r="B175" s="39"/>
      <c r="C175" s="22" t="s">
        <v>57</v>
      </c>
      <c r="D175" s="5">
        <f t="shared" si="20"/>
        <v>0</v>
      </c>
      <c r="E175" s="5">
        <f>E206</f>
        <v>0</v>
      </c>
      <c r="F175" s="5">
        <f>F206</f>
        <v>0</v>
      </c>
      <c r="G175" s="5">
        <f>G206+G179</f>
        <v>0</v>
      </c>
      <c r="H175" s="2"/>
      <c r="I175" s="3"/>
    </row>
    <row r="176" spans="1:9" ht="17.25" customHeight="1">
      <c r="A176" s="39"/>
      <c r="B176" s="39"/>
      <c r="C176" s="17" t="s">
        <v>14</v>
      </c>
      <c r="D176" s="5">
        <f t="shared" si="20"/>
        <v>0</v>
      </c>
      <c r="E176" s="5">
        <f>E183+E207</f>
        <v>0</v>
      </c>
      <c r="F176" s="5">
        <f>F183+F207</f>
        <v>0</v>
      </c>
      <c r="G176" s="5">
        <f>G183+G207</f>
        <v>0</v>
      </c>
      <c r="H176" s="2"/>
      <c r="I176" s="3"/>
    </row>
    <row r="177" spans="1:9" ht="17.25" customHeight="1">
      <c r="A177" s="39" t="s">
        <v>5</v>
      </c>
      <c r="B177" s="39" t="s">
        <v>23</v>
      </c>
      <c r="C177" s="17" t="s">
        <v>56</v>
      </c>
      <c r="D177" s="5">
        <f t="shared" si="20"/>
        <v>240</v>
      </c>
      <c r="E177" s="5">
        <f>SUM(E180:E183)</f>
        <v>80</v>
      </c>
      <c r="F177" s="5">
        <f>SUM(F180:F183)</f>
        <v>80</v>
      </c>
      <c r="G177" s="5">
        <f>SUM(G180:G183)</f>
        <v>80</v>
      </c>
      <c r="H177" s="2"/>
      <c r="I177" s="3"/>
    </row>
    <row r="178" spans="1:9" ht="17.25" customHeight="1">
      <c r="A178" s="39"/>
      <c r="B178" s="39"/>
      <c r="C178" s="17" t="s">
        <v>41</v>
      </c>
      <c r="D178" s="5">
        <f>SUM(E178:G178)</f>
        <v>240</v>
      </c>
      <c r="E178" s="5">
        <f>E177-E179</f>
        <v>80</v>
      </c>
      <c r="F178" s="5">
        <f>F177-F179</f>
        <v>80</v>
      </c>
      <c r="G178" s="5">
        <f>G177-G179</f>
        <v>80</v>
      </c>
      <c r="H178" s="2"/>
      <c r="I178" s="3"/>
    </row>
    <row r="179" spans="1:9" ht="17.25" customHeight="1">
      <c r="A179" s="39"/>
      <c r="B179" s="39"/>
      <c r="C179" s="17" t="s">
        <v>42</v>
      </c>
      <c r="D179" s="5">
        <f>SUM(E179:G179)</f>
        <v>0</v>
      </c>
      <c r="E179" s="5">
        <v>0</v>
      </c>
      <c r="F179" s="5">
        <v>0</v>
      </c>
      <c r="G179" s="5">
        <v>0</v>
      </c>
      <c r="H179" s="2"/>
      <c r="I179" s="3"/>
    </row>
    <row r="180" spans="1:9" ht="17.25" customHeight="1">
      <c r="A180" s="39"/>
      <c r="B180" s="39"/>
      <c r="C180" s="17" t="s">
        <v>10</v>
      </c>
      <c r="D180" s="5">
        <f t="shared" si="20"/>
        <v>0</v>
      </c>
      <c r="E180" s="5">
        <f aca="true" t="shared" si="22" ref="E180:G183">E185+E190+E195</f>
        <v>0</v>
      </c>
      <c r="F180" s="5">
        <f t="shared" si="22"/>
        <v>0</v>
      </c>
      <c r="G180" s="5">
        <f t="shared" si="22"/>
        <v>0</v>
      </c>
      <c r="H180" s="2"/>
      <c r="I180" s="3"/>
    </row>
    <row r="181" spans="1:9" ht="17.25" customHeight="1">
      <c r="A181" s="39"/>
      <c r="B181" s="39"/>
      <c r="C181" s="17" t="s">
        <v>15</v>
      </c>
      <c r="D181" s="5">
        <f t="shared" si="20"/>
        <v>0</v>
      </c>
      <c r="E181" s="5">
        <f t="shared" si="22"/>
        <v>0</v>
      </c>
      <c r="F181" s="5">
        <f t="shared" si="22"/>
        <v>0</v>
      </c>
      <c r="G181" s="5">
        <f t="shared" si="22"/>
        <v>0</v>
      </c>
      <c r="H181" s="2"/>
      <c r="I181" s="3"/>
    </row>
    <row r="182" spans="1:9" ht="17.25" customHeight="1">
      <c r="A182" s="39"/>
      <c r="B182" s="39"/>
      <c r="C182" s="17" t="s">
        <v>16</v>
      </c>
      <c r="D182" s="5">
        <f t="shared" si="20"/>
        <v>240</v>
      </c>
      <c r="E182" s="5">
        <f>E187+E192+E197</f>
        <v>80</v>
      </c>
      <c r="F182" s="5">
        <f t="shared" si="22"/>
        <v>80</v>
      </c>
      <c r="G182" s="5">
        <f t="shared" si="22"/>
        <v>80</v>
      </c>
      <c r="H182" s="2"/>
      <c r="I182" s="3"/>
    </row>
    <row r="183" spans="1:9" ht="17.25" customHeight="1">
      <c r="A183" s="39"/>
      <c r="B183" s="39"/>
      <c r="C183" s="17" t="s">
        <v>14</v>
      </c>
      <c r="D183" s="5">
        <f t="shared" si="20"/>
        <v>0</v>
      </c>
      <c r="E183" s="5">
        <f t="shared" si="22"/>
        <v>0</v>
      </c>
      <c r="F183" s="5">
        <f t="shared" si="22"/>
        <v>0</v>
      </c>
      <c r="G183" s="5">
        <f t="shared" si="22"/>
        <v>0</v>
      </c>
      <c r="H183" s="2"/>
      <c r="I183" s="3"/>
    </row>
    <row r="184" spans="1:9" ht="17.25" customHeight="1">
      <c r="A184" s="39" t="s">
        <v>24</v>
      </c>
      <c r="B184" s="39" t="s">
        <v>93</v>
      </c>
      <c r="C184" s="17" t="s">
        <v>56</v>
      </c>
      <c r="D184" s="5">
        <f t="shared" si="20"/>
        <v>60</v>
      </c>
      <c r="E184" s="5">
        <f>SUM(E185:E188)</f>
        <v>20</v>
      </c>
      <c r="F184" s="5">
        <f>SUM(F185:F188)</f>
        <v>20</v>
      </c>
      <c r="G184" s="5">
        <f>SUM(G185:G188)</f>
        <v>20</v>
      </c>
      <c r="H184" s="2"/>
      <c r="I184" s="3"/>
    </row>
    <row r="185" spans="1:9" ht="17.25" customHeight="1">
      <c r="A185" s="39"/>
      <c r="B185" s="39"/>
      <c r="C185" s="17" t="s">
        <v>10</v>
      </c>
      <c r="D185" s="5">
        <f t="shared" si="20"/>
        <v>0</v>
      </c>
      <c r="E185" s="5">
        <v>0</v>
      </c>
      <c r="F185" s="5">
        <v>0</v>
      </c>
      <c r="G185" s="5">
        <v>0</v>
      </c>
      <c r="H185" s="2"/>
      <c r="I185" s="3"/>
    </row>
    <row r="186" spans="1:9" ht="17.25" customHeight="1">
      <c r="A186" s="39"/>
      <c r="B186" s="39"/>
      <c r="C186" s="17" t="s">
        <v>15</v>
      </c>
      <c r="D186" s="5">
        <f t="shared" si="20"/>
        <v>0</v>
      </c>
      <c r="E186" s="5">
        <v>0</v>
      </c>
      <c r="F186" s="5">
        <v>0</v>
      </c>
      <c r="G186" s="5">
        <v>0</v>
      </c>
      <c r="H186" s="2"/>
      <c r="I186" s="3"/>
    </row>
    <row r="187" spans="1:9" ht="17.25" customHeight="1">
      <c r="A187" s="39"/>
      <c r="B187" s="39"/>
      <c r="C187" s="17" t="s">
        <v>16</v>
      </c>
      <c r="D187" s="5">
        <f t="shared" si="20"/>
        <v>60</v>
      </c>
      <c r="E187" s="5">
        <f>'Прил №3 гор бюд.'!E96</f>
        <v>20</v>
      </c>
      <c r="F187" s="5">
        <f>'Прил №3 гор бюд.'!F96</f>
        <v>20</v>
      </c>
      <c r="G187" s="5">
        <f>'Прил №3 гор бюд.'!G96</f>
        <v>20</v>
      </c>
      <c r="H187" s="2"/>
      <c r="I187" s="3"/>
    </row>
    <row r="188" spans="1:9" ht="17.25" customHeight="1">
      <c r="A188" s="39"/>
      <c r="B188" s="39"/>
      <c r="C188" s="17" t="s">
        <v>14</v>
      </c>
      <c r="D188" s="5">
        <f t="shared" si="20"/>
        <v>0</v>
      </c>
      <c r="E188" s="5">
        <v>0</v>
      </c>
      <c r="F188" s="5">
        <v>0</v>
      </c>
      <c r="G188" s="5">
        <v>0</v>
      </c>
      <c r="H188" s="2"/>
      <c r="I188" s="3"/>
    </row>
    <row r="189" spans="1:9" ht="17.25" customHeight="1">
      <c r="A189" s="35" t="s">
        <v>25</v>
      </c>
      <c r="B189" s="39" t="s">
        <v>69</v>
      </c>
      <c r="C189" s="17" t="s">
        <v>56</v>
      </c>
      <c r="D189" s="5">
        <f t="shared" si="20"/>
        <v>150</v>
      </c>
      <c r="E189" s="5">
        <f>SUM(E190:E193)</f>
        <v>50</v>
      </c>
      <c r="F189" s="5">
        <f>SUM(F190:F193)</f>
        <v>50</v>
      </c>
      <c r="G189" s="5">
        <f>SUM(G190:G193)</f>
        <v>50</v>
      </c>
      <c r="H189" s="2"/>
      <c r="I189" s="3"/>
    </row>
    <row r="190" spans="1:9" ht="17.25" customHeight="1">
      <c r="A190" s="36"/>
      <c r="B190" s="39"/>
      <c r="C190" s="17" t="s">
        <v>10</v>
      </c>
      <c r="D190" s="5">
        <f t="shared" si="20"/>
        <v>0</v>
      </c>
      <c r="E190" s="5">
        <v>0</v>
      </c>
      <c r="F190" s="5">
        <v>0</v>
      </c>
      <c r="G190" s="5">
        <v>0</v>
      </c>
      <c r="H190" s="2"/>
      <c r="I190" s="3"/>
    </row>
    <row r="191" spans="1:9" ht="17.25" customHeight="1">
      <c r="A191" s="36"/>
      <c r="B191" s="39"/>
      <c r="C191" s="17" t="s">
        <v>15</v>
      </c>
      <c r="D191" s="5">
        <f t="shared" si="20"/>
        <v>0</v>
      </c>
      <c r="E191" s="5">
        <v>0</v>
      </c>
      <c r="F191" s="5">
        <v>0</v>
      </c>
      <c r="G191" s="5">
        <v>0</v>
      </c>
      <c r="H191" s="2"/>
      <c r="I191" s="3"/>
    </row>
    <row r="192" spans="1:9" ht="17.25" customHeight="1">
      <c r="A192" s="36"/>
      <c r="B192" s="39"/>
      <c r="C192" s="17" t="s">
        <v>16</v>
      </c>
      <c r="D192" s="5">
        <f t="shared" si="20"/>
        <v>150</v>
      </c>
      <c r="E192" s="5">
        <f>'Прил №3 гор бюд.'!E100</f>
        <v>50</v>
      </c>
      <c r="F192" s="5">
        <f>'Прил №3 гор бюд.'!F100</f>
        <v>50</v>
      </c>
      <c r="G192" s="5">
        <f>'Прил №3 гор бюд.'!G100</f>
        <v>50</v>
      </c>
      <c r="H192" s="2"/>
      <c r="I192" s="3"/>
    </row>
    <row r="193" spans="1:9" ht="17.25" customHeight="1">
      <c r="A193" s="36"/>
      <c r="B193" s="39"/>
      <c r="C193" s="17" t="s">
        <v>14</v>
      </c>
      <c r="D193" s="5">
        <f t="shared" si="20"/>
        <v>0</v>
      </c>
      <c r="E193" s="5">
        <v>0</v>
      </c>
      <c r="F193" s="5">
        <v>0</v>
      </c>
      <c r="G193" s="5">
        <v>0</v>
      </c>
      <c r="H193" s="2"/>
      <c r="I193" s="3"/>
    </row>
    <row r="194" spans="1:9" ht="17.25" customHeight="1">
      <c r="A194" s="39" t="s">
        <v>26</v>
      </c>
      <c r="B194" s="39" t="s">
        <v>68</v>
      </c>
      <c r="C194" s="17" t="s">
        <v>56</v>
      </c>
      <c r="D194" s="5">
        <f t="shared" si="20"/>
        <v>30</v>
      </c>
      <c r="E194" s="5">
        <f>SUM(E195:E198)</f>
        <v>10</v>
      </c>
      <c r="F194" s="5">
        <f>SUM(F195:F198)</f>
        <v>10</v>
      </c>
      <c r="G194" s="5">
        <f>SUM(G195:G198)</f>
        <v>10</v>
      </c>
      <c r="H194" s="2"/>
      <c r="I194" s="3"/>
    </row>
    <row r="195" spans="1:9" ht="17.25" customHeight="1">
      <c r="A195" s="39"/>
      <c r="B195" s="39"/>
      <c r="C195" s="17" t="s">
        <v>10</v>
      </c>
      <c r="D195" s="5">
        <f t="shared" si="20"/>
        <v>0</v>
      </c>
      <c r="E195" s="5">
        <v>0</v>
      </c>
      <c r="F195" s="5">
        <v>0</v>
      </c>
      <c r="G195" s="5">
        <v>0</v>
      </c>
      <c r="H195" s="26"/>
      <c r="I195" s="3"/>
    </row>
    <row r="196" spans="1:9" ht="17.25" customHeight="1">
      <c r="A196" s="39"/>
      <c r="B196" s="39"/>
      <c r="C196" s="17" t="s">
        <v>15</v>
      </c>
      <c r="D196" s="5">
        <f t="shared" si="20"/>
        <v>0</v>
      </c>
      <c r="E196" s="5">
        <v>0</v>
      </c>
      <c r="F196" s="5">
        <v>0</v>
      </c>
      <c r="G196" s="5">
        <v>0</v>
      </c>
      <c r="H196" s="2"/>
      <c r="I196" s="3"/>
    </row>
    <row r="197" spans="1:9" ht="17.25" customHeight="1">
      <c r="A197" s="39"/>
      <c r="B197" s="39"/>
      <c r="C197" s="17" t="s">
        <v>16</v>
      </c>
      <c r="D197" s="5">
        <f t="shared" si="20"/>
        <v>30</v>
      </c>
      <c r="E197" s="5">
        <f>'Прил №3 гор бюд.'!E104</f>
        <v>10</v>
      </c>
      <c r="F197" s="5">
        <f>'Прил №3 гор бюд.'!F104</f>
        <v>10</v>
      </c>
      <c r="G197" s="5">
        <f>'Прил №3 гор бюд.'!G104</f>
        <v>10</v>
      </c>
      <c r="H197" s="2"/>
      <c r="I197" s="3"/>
    </row>
    <row r="198" spans="1:9" ht="17.25" customHeight="1">
      <c r="A198" s="39"/>
      <c r="B198" s="39"/>
      <c r="C198" s="17" t="s">
        <v>14</v>
      </c>
      <c r="D198" s="5">
        <f t="shared" si="20"/>
        <v>0</v>
      </c>
      <c r="E198" s="5">
        <v>0</v>
      </c>
      <c r="F198" s="5">
        <v>0</v>
      </c>
      <c r="G198" s="5">
        <v>0</v>
      </c>
      <c r="H198" s="2"/>
      <c r="I198" s="3"/>
    </row>
    <row r="199" spans="1:9" ht="17.25" customHeight="1">
      <c r="A199" s="39" t="s">
        <v>6</v>
      </c>
      <c r="B199" s="39" t="s">
        <v>79</v>
      </c>
      <c r="C199" s="17" t="s">
        <v>56</v>
      </c>
      <c r="D199" s="5">
        <f t="shared" si="20"/>
        <v>18330</v>
      </c>
      <c r="E199" s="5">
        <f>SUM(E202:E204)+E207</f>
        <v>6110</v>
      </c>
      <c r="F199" s="5">
        <f>SUM(F202:F204)+F207</f>
        <v>6110</v>
      </c>
      <c r="G199" s="5">
        <f>SUM(G202:G204)+G207</f>
        <v>6110</v>
      </c>
      <c r="H199" s="2"/>
      <c r="I199" s="3"/>
    </row>
    <row r="200" spans="1:9" ht="17.25" customHeight="1">
      <c r="A200" s="39"/>
      <c r="B200" s="39"/>
      <c r="C200" s="17" t="s">
        <v>41</v>
      </c>
      <c r="D200" s="5">
        <f>SUM(E200:G200)</f>
        <v>18330</v>
      </c>
      <c r="E200" s="5">
        <f>E199-E201</f>
        <v>6110</v>
      </c>
      <c r="F200" s="5">
        <f>F199-F201</f>
        <v>6110</v>
      </c>
      <c r="G200" s="5">
        <f>G199-G201</f>
        <v>6110</v>
      </c>
      <c r="H200" s="2"/>
      <c r="I200" s="3"/>
    </row>
    <row r="201" spans="1:9" ht="30" customHeight="1">
      <c r="A201" s="39"/>
      <c r="B201" s="39"/>
      <c r="C201" s="17" t="s">
        <v>42</v>
      </c>
      <c r="D201" s="5">
        <f>SUM(E201:G201)</f>
        <v>0</v>
      </c>
      <c r="E201" s="5">
        <f>E206</f>
        <v>0</v>
      </c>
      <c r="F201" s="5">
        <f>F206</f>
        <v>0</v>
      </c>
      <c r="G201" s="5">
        <f>G206</f>
        <v>0</v>
      </c>
      <c r="H201" s="2"/>
      <c r="I201" s="3"/>
    </row>
    <row r="202" spans="1:9" ht="17.25" customHeight="1">
      <c r="A202" s="39"/>
      <c r="B202" s="39"/>
      <c r="C202" s="17" t="s">
        <v>10</v>
      </c>
      <c r="D202" s="5">
        <f t="shared" si="20"/>
        <v>0</v>
      </c>
      <c r="E202" s="5">
        <f aca="true" t="shared" si="23" ref="E202:G204">E209+E214+E219+E224+E229+E234</f>
        <v>0</v>
      </c>
      <c r="F202" s="5">
        <f t="shared" si="23"/>
        <v>0</v>
      </c>
      <c r="G202" s="5">
        <f t="shared" si="23"/>
        <v>0</v>
      </c>
      <c r="H202" s="2"/>
      <c r="I202" s="3"/>
    </row>
    <row r="203" spans="1:9" ht="17.25" customHeight="1">
      <c r="A203" s="39"/>
      <c r="B203" s="39"/>
      <c r="C203" s="17" t="s">
        <v>15</v>
      </c>
      <c r="D203" s="5">
        <f t="shared" si="20"/>
        <v>0</v>
      </c>
      <c r="E203" s="5">
        <f t="shared" si="23"/>
        <v>0</v>
      </c>
      <c r="F203" s="5">
        <f t="shared" si="23"/>
        <v>0</v>
      </c>
      <c r="G203" s="5">
        <f t="shared" si="23"/>
        <v>0</v>
      </c>
      <c r="H203" s="2"/>
      <c r="I203" s="3"/>
    </row>
    <row r="204" spans="1:9" ht="17.25" customHeight="1">
      <c r="A204" s="39"/>
      <c r="B204" s="39"/>
      <c r="C204" s="17" t="s">
        <v>12</v>
      </c>
      <c r="D204" s="5">
        <f t="shared" si="20"/>
        <v>18330</v>
      </c>
      <c r="E204" s="5">
        <f t="shared" si="23"/>
        <v>6110</v>
      </c>
      <c r="F204" s="5">
        <f t="shared" si="23"/>
        <v>6110</v>
      </c>
      <c r="G204" s="5">
        <f t="shared" si="23"/>
        <v>6110</v>
      </c>
      <c r="H204" s="2"/>
      <c r="I204" s="3"/>
    </row>
    <row r="205" spans="1:9" ht="17.25" customHeight="1">
      <c r="A205" s="39"/>
      <c r="B205" s="39"/>
      <c r="C205" s="22" t="s">
        <v>59</v>
      </c>
      <c r="D205" s="5">
        <f t="shared" si="20"/>
        <v>18330</v>
      </c>
      <c r="E205" s="5">
        <f>E204-E206</f>
        <v>6110</v>
      </c>
      <c r="F205" s="5">
        <f>F204-F206</f>
        <v>6110</v>
      </c>
      <c r="G205" s="5">
        <f>G204-G206</f>
        <v>6110</v>
      </c>
      <c r="H205" s="2"/>
      <c r="I205" s="3"/>
    </row>
    <row r="206" spans="1:9" ht="28.5" customHeight="1">
      <c r="A206" s="39"/>
      <c r="B206" s="39"/>
      <c r="C206" s="17" t="s">
        <v>42</v>
      </c>
      <c r="D206" s="5">
        <f t="shared" si="20"/>
        <v>0</v>
      </c>
      <c r="E206" s="5">
        <v>0</v>
      </c>
      <c r="F206" s="5">
        <v>0</v>
      </c>
      <c r="G206" s="5">
        <v>0</v>
      </c>
      <c r="H206" s="2"/>
      <c r="I206" s="3"/>
    </row>
    <row r="207" spans="1:9" ht="17.25" customHeight="1">
      <c r="A207" s="39"/>
      <c r="B207" s="39"/>
      <c r="C207" s="17" t="s">
        <v>14</v>
      </c>
      <c r="D207" s="5">
        <f>SUM(E207:G207)</f>
        <v>0</v>
      </c>
      <c r="E207" s="5">
        <f>E212+E217+E222+E227+E232+E237</f>
        <v>0</v>
      </c>
      <c r="F207" s="5">
        <f>F212+F217+F222+F227+F232+F237</f>
        <v>0</v>
      </c>
      <c r="G207" s="5">
        <f>G212+G217+G222+G227+G232+G237</f>
        <v>0</v>
      </c>
      <c r="H207" s="2"/>
      <c r="I207" s="3"/>
    </row>
    <row r="208" spans="1:9" ht="16.5" customHeight="1">
      <c r="A208" s="39" t="s">
        <v>27</v>
      </c>
      <c r="B208" s="39" t="s">
        <v>80</v>
      </c>
      <c r="C208" s="17" t="s">
        <v>56</v>
      </c>
      <c r="D208" s="5">
        <f aca="true" t="shared" si="24" ref="D208:D215">SUM(E208:G208)</f>
        <v>2400</v>
      </c>
      <c r="E208" s="5">
        <f>SUM(E209:E212)</f>
        <v>800</v>
      </c>
      <c r="F208" s="5">
        <f>SUM(F209:F212)</f>
        <v>800</v>
      </c>
      <c r="G208" s="5">
        <f>SUM(G209:G212)</f>
        <v>800</v>
      </c>
      <c r="H208" s="2"/>
      <c r="I208" s="3"/>
    </row>
    <row r="209" spans="1:9" ht="16.5" customHeight="1">
      <c r="A209" s="39"/>
      <c r="B209" s="39"/>
      <c r="C209" s="17" t="s">
        <v>10</v>
      </c>
      <c r="D209" s="5">
        <f t="shared" si="24"/>
        <v>0</v>
      </c>
      <c r="E209" s="5">
        <v>0</v>
      </c>
      <c r="F209" s="5">
        <v>0</v>
      </c>
      <c r="G209" s="5">
        <v>0</v>
      </c>
      <c r="H209" s="2"/>
      <c r="I209" s="3"/>
    </row>
    <row r="210" spans="1:9" ht="16.5" customHeight="1">
      <c r="A210" s="39"/>
      <c r="B210" s="39"/>
      <c r="C210" s="17" t="s">
        <v>15</v>
      </c>
      <c r="D210" s="5">
        <f t="shared" si="24"/>
        <v>0</v>
      </c>
      <c r="E210" s="5">
        <v>0</v>
      </c>
      <c r="F210" s="5">
        <v>0</v>
      </c>
      <c r="G210" s="5">
        <v>0</v>
      </c>
      <c r="H210" s="2"/>
      <c r="I210" s="3"/>
    </row>
    <row r="211" spans="1:9" ht="16.5" customHeight="1">
      <c r="A211" s="39"/>
      <c r="B211" s="39"/>
      <c r="C211" s="17" t="s">
        <v>16</v>
      </c>
      <c r="D211" s="5">
        <f t="shared" si="24"/>
        <v>2400</v>
      </c>
      <c r="E211" s="5">
        <f>'Прил №3 гор бюд.'!E112</f>
        <v>800</v>
      </c>
      <c r="F211" s="5">
        <f>'Прил №3 гор бюд.'!F112</f>
        <v>800</v>
      </c>
      <c r="G211" s="5">
        <f>'Прил №3 гор бюд.'!G112</f>
        <v>800</v>
      </c>
      <c r="H211" s="2"/>
      <c r="I211" s="3"/>
    </row>
    <row r="212" spans="1:9" ht="16.5" customHeight="1">
      <c r="A212" s="39"/>
      <c r="B212" s="39"/>
      <c r="C212" s="17" t="s">
        <v>14</v>
      </c>
      <c r="D212" s="5">
        <f t="shared" si="24"/>
        <v>0</v>
      </c>
      <c r="E212" s="5">
        <v>0</v>
      </c>
      <c r="F212" s="5">
        <v>0</v>
      </c>
      <c r="G212" s="5">
        <v>0</v>
      </c>
      <c r="H212" s="2"/>
      <c r="I212" s="3"/>
    </row>
    <row r="213" spans="1:9" ht="16.5" customHeight="1">
      <c r="A213" s="35" t="s">
        <v>28</v>
      </c>
      <c r="B213" s="39" t="s">
        <v>81</v>
      </c>
      <c r="C213" s="17" t="s">
        <v>56</v>
      </c>
      <c r="D213" s="5">
        <f t="shared" si="24"/>
        <v>6900</v>
      </c>
      <c r="E213" s="5">
        <f>SUM(E214:E217)</f>
        <v>2300</v>
      </c>
      <c r="F213" s="5">
        <f>SUM(F214:F217)</f>
        <v>2300</v>
      </c>
      <c r="G213" s="5">
        <f>SUM(G214:G217)</f>
        <v>2300</v>
      </c>
      <c r="H213" s="2"/>
      <c r="I213" s="3"/>
    </row>
    <row r="214" spans="1:9" ht="16.5" customHeight="1">
      <c r="A214" s="36"/>
      <c r="B214" s="39"/>
      <c r="C214" s="17" t="s">
        <v>10</v>
      </c>
      <c r="D214" s="5">
        <f t="shared" si="24"/>
        <v>0</v>
      </c>
      <c r="E214" s="5">
        <v>0</v>
      </c>
      <c r="F214" s="5">
        <v>0</v>
      </c>
      <c r="G214" s="5">
        <v>0</v>
      </c>
      <c r="H214" s="2"/>
      <c r="I214" s="3"/>
    </row>
    <row r="215" spans="1:9" ht="16.5" customHeight="1">
      <c r="A215" s="36"/>
      <c r="B215" s="39"/>
      <c r="C215" s="17" t="s">
        <v>15</v>
      </c>
      <c r="D215" s="5">
        <f t="shared" si="24"/>
        <v>0</v>
      </c>
      <c r="E215" s="5">
        <v>0</v>
      </c>
      <c r="F215" s="5">
        <v>0</v>
      </c>
      <c r="G215" s="5">
        <v>0</v>
      </c>
      <c r="H215" s="2"/>
      <c r="I215" s="3"/>
    </row>
    <row r="216" spans="1:9" ht="16.5" customHeight="1">
      <c r="A216" s="36"/>
      <c r="B216" s="39"/>
      <c r="C216" s="17" t="s">
        <v>16</v>
      </c>
      <c r="D216" s="5">
        <f>SUM(E216:G216)</f>
        <v>6900</v>
      </c>
      <c r="E216" s="5">
        <f>'Прил №3 гор бюд.'!E115</f>
        <v>2300</v>
      </c>
      <c r="F216" s="5">
        <f>'Прил №3 гор бюд.'!F115</f>
        <v>2300</v>
      </c>
      <c r="G216" s="5">
        <f>'Прил №3 гор бюд.'!G115</f>
        <v>2300</v>
      </c>
      <c r="H216" s="2"/>
      <c r="I216" s="3"/>
    </row>
    <row r="217" spans="1:9" ht="16.5" customHeight="1">
      <c r="A217" s="36"/>
      <c r="B217" s="39"/>
      <c r="C217" s="17" t="s">
        <v>14</v>
      </c>
      <c r="D217" s="5">
        <f>SUM(E217:G217)</f>
        <v>0</v>
      </c>
      <c r="E217" s="5">
        <v>0</v>
      </c>
      <c r="F217" s="5">
        <v>0</v>
      </c>
      <c r="G217" s="5">
        <v>0</v>
      </c>
      <c r="H217" s="2"/>
      <c r="I217" s="3"/>
    </row>
    <row r="218" spans="1:9" ht="16.5" customHeight="1">
      <c r="A218" s="39" t="s">
        <v>29</v>
      </c>
      <c r="B218" s="39" t="s">
        <v>46</v>
      </c>
      <c r="C218" s="17" t="s">
        <v>56</v>
      </c>
      <c r="D218" s="5">
        <f aca="true" t="shared" si="25" ref="D218:D227">SUM(E218:G218)</f>
        <v>4500</v>
      </c>
      <c r="E218" s="5">
        <f>SUM(E219:E222)</f>
        <v>1500</v>
      </c>
      <c r="F218" s="5">
        <f>SUM(F219:F222)</f>
        <v>1500</v>
      </c>
      <c r="G218" s="5">
        <f>SUM(G219:G222)</f>
        <v>1500</v>
      </c>
      <c r="H218" s="2"/>
      <c r="I218" s="3"/>
    </row>
    <row r="219" spans="1:9" ht="16.5" customHeight="1">
      <c r="A219" s="39"/>
      <c r="B219" s="39"/>
      <c r="C219" s="17" t="s">
        <v>10</v>
      </c>
      <c r="D219" s="5">
        <f t="shared" si="25"/>
        <v>0</v>
      </c>
      <c r="E219" s="5">
        <v>0</v>
      </c>
      <c r="F219" s="5">
        <v>0</v>
      </c>
      <c r="G219" s="5">
        <v>0</v>
      </c>
      <c r="H219" s="2"/>
      <c r="I219" s="3"/>
    </row>
    <row r="220" spans="1:9" ht="16.5" customHeight="1">
      <c r="A220" s="39"/>
      <c r="B220" s="39"/>
      <c r="C220" s="17" t="s">
        <v>15</v>
      </c>
      <c r="D220" s="5">
        <f t="shared" si="25"/>
        <v>0</v>
      </c>
      <c r="E220" s="5">
        <v>0</v>
      </c>
      <c r="F220" s="5">
        <v>0</v>
      </c>
      <c r="G220" s="5">
        <v>0</v>
      </c>
      <c r="H220" s="2"/>
      <c r="I220" s="3"/>
    </row>
    <row r="221" spans="1:9" ht="16.5" customHeight="1">
      <c r="A221" s="39"/>
      <c r="B221" s="39"/>
      <c r="C221" s="17" t="s">
        <v>16</v>
      </c>
      <c r="D221" s="5">
        <f t="shared" si="25"/>
        <v>4500</v>
      </c>
      <c r="E221" s="5">
        <f>'Прил №3 гор бюд.'!E118</f>
        <v>1500</v>
      </c>
      <c r="F221" s="5">
        <f>'Прил №3 гор бюд.'!F118</f>
        <v>1500</v>
      </c>
      <c r="G221" s="5">
        <f>'Прил №3 гор бюд.'!G118</f>
        <v>1500</v>
      </c>
      <c r="H221" s="2"/>
      <c r="I221" s="3"/>
    </row>
    <row r="222" spans="1:9" ht="16.5" customHeight="1">
      <c r="A222" s="39"/>
      <c r="B222" s="39"/>
      <c r="C222" s="17" t="s">
        <v>14</v>
      </c>
      <c r="D222" s="5">
        <f t="shared" si="25"/>
        <v>0</v>
      </c>
      <c r="E222" s="5">
        <v>0</v>
      </c>
      <c r="F222" s="5">
        <v>0</v>
      </c>
      <c r="G222" s="5">
        <v>0</v>
      </c>
      <c r="H222" s="2"/>
      <c r="I222" s="3"/>
    </row>
    <row r="223" spans="1:9" ht="30" customHeight="1">
      <c r="A223" s="39" t="s">
        <v>51</v>
      </c>
      <c r="B223" s="39" t="s">
        <v>95</v>
      </c>
      <c r="C223" s="17" t="s">
        <v>56</v>
      </c>
      <c r="D223" s="5">
        <f t="shared" si="25"/>
        <v>1800</v>
      </c>
      <c r="E223" s="5">
        <f>SUM(E224:E227)</f>
        <v>600</v>
      </c>
      <c r="F223" s="5">
        <f>SUM(F224:F227)</f>
        <v>600</v>
      </c>
      <c r="G223" s="5">
        <f>SUM(G224:G227)</f>
        <v>600</v>
      </c>
      <c r="H223" s="2"/>
      <c r="I223" s="3"/>
    </row>
    <row r="224" spans="1:9" ht="30" customHeight="1">
      <c r="A224" s="39"/>
      <c r="B224" s="39"/>
      <c r="C224" s="17" t="s">
        <v>10</v>
      </c>
      <c r="D224" s="5">
        <f t="shared" si="25"/>
        <v>0</v>
      </c>
      <c r="E224" s="5">
        <v>0</v>
      </c>
      <c r="F224" s="5">
        <v>0</v>
      </c>
      <c r="G224" s="5">
        <v>0</v>
      </c>
      <c r="H224" s="2"/>
      <c r="I224" s="3"/>
    </row>
    <row r="225" spans="1:9" ht="30" customHeight="1">
      <c r="A225" s="39"/>
      <c r="B225" s="39"/>
      <c r="C225" s="17" t="s">
        <v>15</v>
      </c>
      <c r="D225" s="5">
        <f t="shared" si="25"/>
        <v>0</v>
      </c>
      <c r="E225" s="5">
        <v>0</v>
      </c>
      <c r="F225" s="5">
        <v>0</v>
      </c>
      <c r="G225" s="5">
        <v>0</v>
      </c>
      <c r="H225" s="2"/>
      <c r="I225" s="3"/>
    </row>
    <row r="226" spans="1:9" ht="30" customHeight="1">
      <c r="A226" s="39"/>
      <c r="B226" s="39"/>
      <c r="C226" s="17" t="s">
        <v>16</v>
      </c>
      <c r="D226" s="5">
        <f t="shared" si="25"/>
        <v>1800</v>
      </c>
      <c r="E226" s="5">
        <f>'Прил №3 гор бюд.'!E122</f>
        <v>600</v>
      </c>
      <c r="F226" s="5">
        <f>'Прил №3 гор бюд.'!F122</f>
        <v>600</v>
      </c>
      <c r="G226" s="5">
        <f>'Прил №3 гор бюд.'!G122</f>
        <v>600</v>
      </c>
      <c r="H226" s="2"/>
      <c r="I226" s="3"/>
    </row>
    <row r="227" spans="1:9" ht="40.5" customHeight="1">
      <c r="A227" s="39"/>
      <c r="B227" s="39"/>
      <c r="C227" s="17" t="s">
        <v>14</v>
      </c>
      <c r="D227" s="5">
        <f t="shared" si="25"/>
        <v>0</v>
      </c>
      <c r="E227" s="5">
        <v>0</v>
      </c>
      <c r="F227" s="5">
        <v>0</v>
      </c>
      <c r="G227" s="5">
        <v>0</v>
      </c>
      <c r="H227" s="2"/>
      <c r="I227" s="3"/>
    </row>
    <row r="228" spans="1:9" ht="46.5" customHeight="1">
      <c r="A228" s="35" t="s">
        <v>30</v>
      </c>
      <c r="B228" s="39" t="s">
        <v>82</v>
      </c>
      <c r="C228" s="17" t="s">
        <v>56</v>
      </c>
      <c r="D228" s="5">
        <f aca="true" t="shared" si="26" ref="D228:D237">SUM(E228:G228)</f>
        <v>1950</v>
      </c>
      <c r="E228" s="5">
        <f>SUM(E229:E232)</f>
        <v>650</v>
      </c>
      <c r="F228" s="5">
        <f>SUM(F229:F232)</f>
        <v>650</v>
      </c>
      <c r="G228" s="5">
        <f>SUM(G229:G232)</f>
        <v>650</v>
      </c>
      <c r="H228" s="2"/>
      <c r="I228" s="3"/>
    </row>
    <row r="229" spans="1:9" ht="46.5" customHeight="1">
      <c r="A229" s="36"/>
      <c r="B229" s="39"/>
      <c r="C229" s="17" t="s">
        <v>10</v>
      </c>
      <c r="D229" s="5">
        <f t="shared" si="26"/>
        <v>0</v>
      </c>
      <c r="E229" s="5">
        <v>0</v>
      </c>
      <c r="F229" s="5">
        <v>0</v>
      </c>
      <c r="G229" s="5">
        <v>0</v>
      </c>
      <c r="H229" s="2"/>
      <c r="I229" s="3"/>
    </row>
    <row r="230" spans="1:9" ht="46.5" customHeight="1">
      <c r="A230" s="36"/>
      <c r="B230" s="39"/>
      <c r="C230" s="17" t="s">
        <v>15</v>
      </c>
      <c r="D230" s="5">
        <f t="shared" si="26"/>
        <v>0</v>
      </c>
      <c r="E230" s="5">
        <v>0</v>
      </c>
      <c r="F230" s="5">
        <v>0</v>
      </c>
      <c r="G230" s="5">
        <v>0</v>
      </c>
      <c r="H230" s="2"/>
      <c r="I230" s="3"/>
    </row>
    <row r="231" spans="1:9" ht="46.5" customHeight="1">
      <c r="A231" s="36"/>
      <c r="B231" s="39"/>
      <c r="C231" s="17" t="s">
        <v>16</v>
      </c>
      <c r="D231" s="5">
        <f t="shared" si="26"/>
        <v>1950</v>
      </c>
      <c r="E231" s="5">
        <f>'Прил №3 гор бюд.'!E125</f>
        <v>650</v>
      </c>
      <c r="F231" s="5">
        <f>'Прил №3 гор бюд.'!F125</f>
        <v>650</v>
      </c>
      <c r="G231" s="5">
        <f>'Прил №3 гор бюд.'!G125</f>
        <v>650</v>
      </c>
      <c r="H231" s="2"/>
      <c r="I231" s="3"/>
    </row>
    <row r="232" spans="1:9" ht="57.75" customHeight="1">
      <c r="A232" s="37"/>
      <c r="B232" s="39"/>
      <c r="C232" s="17" t="s">
        <v>14</v>
      </c>
      <c r="D232" s="5">
        <f t="shared" si="26"/>
        <v>0</v>
      </c>
      <c r="E232" s="5">
        <v>0</v>
      </c>
      <c r="F232" s="5">
        <v>0</v>
      </c>
      <c r="G232" s="5">
        <v>0</v>
      </c>
      <c r="H232" s="2"/>
      <c r="I232" s="3"/>
    </row>
    <row r="233" spans="1:9" ht="39" customHeight="1">
      <c r="A233" s="35" t="s">
        <v>31</v>
      </c>
      <c r="B233" s="39" t="s">
        <v>139</v>
      </c>
      <c r="C233" s="17" t="s">
        <v>56</v>
      </c>
      <c r="D233" s="5">
        <f t="shared" si="26"/>
        <v>780</v>
      </c>
      <c r="E233" s="5">
        <f>SUM(E234:E237)</f>
        <v>260</v>
      </c>
      <c r="F233" s="5">
        <f>SUM(F234:F237)</f>
        <v>260</v>
      </c>
      <c r="G233" s="5">
        <f>SUM(G234:G237)</f>
        <v>260</v>
      </c>
      <c r="H233" s="2"/>
      <c r="I233" s="3"/>
    </row>
    <row r="234" spans="1:9" ht="34.5" customHeight="1">
      <c r="A234" s="36"/>
      <c r="B234" s="39"/>
      <c r="C234" s="17" t="s">
        <v>10</v>
      </c>
      <c r="D234" s="5">
        <f t="shared" si="26"/>
        <v>0</v>
      </c>
      <c r="E234" s="5">
        <v>0</v>
      </c>
      <c r="F234" s="5">
        <v>0</v>
      </c>
      <c r="G234" s="5">
        <v>0</v>
      </c>
      <c r="H234" s="2"/>
      <c r="I234" s="3"/>
    </row>
    <row r="235" spans="1:9" ht="34.5" customHeight="1">
      <c r="A235" s="36"/>
      <c r="B235" s="39"/>
      <c r="C235" s="17" t="s">
        <v>15</v>
      </c>
      <c r="D235" s="5">
        <f t="shared" si="26"/>
        <v>0</v>
      </c>
      <c r="E235" s="5">
        <v>0</v>
      </c>
      <c r="F235" s="5">
        <v>0</v>
      </c>
      <c r="G235" s="5">
        <v>0</v>
      </c>
      <c r="H235" s="2"/>
      <c r="I235" s="3"/>
    </row>
    <row r="236" spans="1:9" ht="48.75" customHeight="1">
      <c r="A236" s="36"/>
      <c r="B236" s="39"/>
      <c r="C236" s="17" t="s">
        <v>16</v>
      </c>
      <c r="D236" s="5">
        <f t="shared" si="26"/>
        <v>780</v>
      </c>
      <c r="E236" s="5">
        <f>'Прил №3 гор бюд.'!E128</f>
        <v>260</v>
      </c>
      <c r="F236" s="5">
        <f>'Прил №3 гор бюд.'!F128</f>
        <v>260</v>
      </c>
      <c r="G236" s="5">
        <f>'Прил №3 гор бюд.'!G128</f>
        <v>260</v>
      </c>
      <c r="H236" s="2"/>
      <c r="I236" s="3"/>
    </row>
    <row r="237" spans="1:9" ht="61.5" customHeight="1">
      <c r="A237" s="37"/>
      <c r="B237" s="39"/>
      <c r="C237" s="17" t="s">
        <v>14</v>
      </c>
      <c r="D237" s="5">
        <f t="shared" si="26"/>
        <v>0</v>
      </c>
      <c r="E237" s="5">
        <v>0</v>
      </c>
      <c r="F237" s="5">
        <v>0</v>
      </c>
      <c r="G237" s="5">
        <v>0</v>
      </c>
      <c r="H237" s="2"/>
      <c r="I237" s="3"/>
    </row>
    <row r="238" spans="1:9" ht="15" customHeight="1">
      <c r="A238" s="39" t="s">
        <v>44</v>
      </c>
      <c r="B238" s="39" t="s">
        <v>91</v>
      </c>
      <c r="C238" s="17" t="s">
        <v>56</v>
      </c>
      <c r="D238" s="5">
        <f aca="true" t="shared" si="27" ref="D238:D244">SUM(E238:G238)</f>
        <v>119605.7</v>
      </c>
      <c r="E238" s="5">
        <f>SUM(E241:E244)</f>
        <v>26665.699999999997</v>
      </c>
      <c r="F238" s="5">
        <f>SUM(F241:F244)</f>
        <v>46470</v>
      </c>
      <c r="G238" s="5">
        <f>SUM(G241:G244)</f>
        <v>46470</v>
      </c>
      <c r="H238" s="2"/>
      <c r="I238" s="3"/>
    </row>
    <row r="239" spans="1:9" ht="15" customHeight="1">
      <c r="A239" s="39"/>
      <c r="B239" s="39"/>
      <c r="C239" s="17" t="s">
        <v>41</v>
      </c>
      <c r="D239" s="5">
        <f>SUM(E239:G239)</f>
        <v>119605.7</v>
      </c>
      <c r="E239" s="5">
        <f>E238-E240</f>
        <v>26665.699999999997</v>
      </c>
      <c r="F239" s="5">
        <f>F238-F240</f>
        <v>46470</v>
      </c>
      <c r="G239" s="5">
        <f>G238-G240</f>
        <v>46470</v>
      </c>
      <c r="H239" s="2"/>
      <c r="I239" s="3"/>
    </row>
    <row r="240" spans="1:9" ht="15" customHeight="1">
      <c r="A240" s="39"/>
      <c r="B240" s="39"/>
      <c r="C240" s="17" t="s">
        <v>42</v>
      </c>
      <c r="D240" s="5">
        <f>SUM(E240:G240)</f>
        <v>0</v>
      </c>
      <c r="E240" s="5">
        <v>0</v>
      </c>
      <c r="F240" s="5">
        <v>0</v>
      </c>
      <c r="G240" s="5">
        <v>0</v>
      </c>
      <c r="H240" s="2"/>
      <c r="I240" s="3"/>
    </row>
    <row r="241" spans="1:9" ht="15" customHeight="1">
      <c r="A241" s="39"/>
      <c r="B241" s="39"/>
      <c r="C241" s="17" t="s">
        <v>10</v>
      </c>
      <c r="D241" s="5">
        <f t="shared" si="27"/>
        <v>0</v>
      </c>
      <c r="E241" s="5">
        <f aca="true" t="shared" si="28" ref="E241:G242">E253+E265</f>
        <v>0</v>
      </c>
      <c r="F241" s="5">
        <f t="shared" si="28"/>
        <v>0</v>
      </c>
      <c r="G241" s="5">
        <f t="shared" si="28"/>
        <v>0</v>
      </c>
      <c r="H241" s="2"/>
      <c r="I241" s="3"/>
    </row>
    <row r="242" spans="1:9" ht="15" customHeight="1">
      <c r="A242" s="39"/>
      <c r="B242" s="39"/>
      <c r="C242" s="17" t="s">
        <v>15</v>
      </c>
      <c r="D242" s="5">
        <f t="shared" si="27"/>
        <v>0</v>
      </c>
      <c r="E242" s="5">
        <f t="shared" si="28"/>
        <v>0</v>
      </c>
      <c r="F242" s="5">
        <f t="shared" si="28"/>
        <v>0</v>
      </c>
      <c r="G242" s="5">
        <f t="shared" si="28"/>
        <v>0</v>
      </c>
      <c r="H242" s="2"/>
      <c r="I242" s="3"/>
    </row>
    <row r="243" spans="1:9" ht="15" customHeight="1">
      <c r="A243" s="39"/>
      <c r="B243" s="39"/>
      <c r="C243" s="17" t="s">
        <v>16</v>
      </c>
      <c r="D243" s="5">
        <f t="shared" si="27"/>
        <v>119605.7</v>
      </c>
      <c r="E243" s="5">
        <f>E250+E267</f>
        <v>26665.699999999997</v>
      </c>
      <c r="F243" s="5">
        <f>F250+F267</f>
        <v>46470</v>
      </c>
      <c r="G243" s="5">
        <f>G250+G267</f>
        <v>46470</v>
      </c>
      <c r="H243" s="2"/>
      <c r="I243" s="3"/>
    </row>
    <row r="244" spans="1:9" ht="15" customHeight="1">
      <c r="A244" s="39"/>
      <c r="B244" s="39"/>
      <c r="C244" s="17" t="s">
        <v>14</v>
      </c>
      <c r="D244" s="5">
        <f t="shared" si="27"/>
        <v>0</v>
      </c>
      <c r="E244" s="5">
        <f>E2007+E268</f>
        <v>0</v>
      </c>
      <c r="F244" s="5">
        <f>F2007+F268</f>
        <v>0</v>
      </c>
      <c r="G244" s="5">
        <f>G2007+G268</f>
        <v>0</v>
      </c>
      <c r="H244" s="2"/>
      <c r="I244" s="3"/>
    </row>
    <row r="245" spans="1:9" ht="15.75" customHeight="1">
      <c r="A245" s="39" t="s">
        <v>32</v>
      </c>
      <c r="B245" s="39" t="s">
        <v>73</v>
      </c>
      <c r="C245" s="17" t="s">
        <v>56</v>
      </c>
      <c r="D245" s="5">
        <f>SUM(E245:G245)</f>
        <v>52544.1</v>
      </c>
      <c r="E245" s="5">
        <f>SUM(E248:E251)</f>
        <v>4318.099999999999</v>
      </c>
      <c r="F245" s="5">
        <f>SUM(F248:F251)</f>
        <v>24126</v>
      </c>
      <c r="G245" s="5">
        <f>SUM(G248:G251)</f>
        <v>24100</v>
      </c>
      <c r="H245" s="2"/>
      <c r="I245" s="3"/>
    </row>
    <row r="246" spans="1:9" ht="15.75" customHeight="1">
      <c r="A246" s="39"/>
      <c r="B246" s="39"/>
      <c r="C246" s="17" t="s">
        <v>41</v>
      </c>
      <c r="D246" s="5">
        <f>SUM(E246:G246)</f>
        <v>52544.1</v>
      </c>
      <c r="E246" s="5">
        <f>E245-E247</f>
        <v>4318.099999999999</v>
      </c>
      <c r="F246" s="5">
        <f>F245-F247</f>
        <v>24126</v>
      </c>
      <c r="G246" s="5">
        <f>G245-G247</f>
        <v>24100</v>
      </c>
      <c r="H246" s="2"/>
      <c r="I246" s="3"/>
    </row>
    <row r="247" spans="1:9" ht="15.75" customHeight="1">
      <c r="A247" s="39"/>
      <c r="B247" s="39"/>
      <c r="C247" s="17" t="s">
        <v>42</v>
      </c>
      <c r="D247" s="5">
        <f>SUM(E247:G247)</f>
        <v>0</v>
      </c>
      <c r="E247" s="5">
        <v>0</v>
      </c>
      <c r="F247" s="5">
        <v>0</v>
      </c>
      <c r="G247" s="5">
        <v>0</v>
      </c>
      <c r="H247" s="2"/>
      <c r="I247" s="3"/>
    </row>
    <row r="248" spans="1:9" ht="15.75" customHeight="1">
      <c r="A248" s="39"/>
      <c r="B248" s="39"/>
      <c r="C248" s="17" t="s">
        <v>10</v>
      </c>
      <c r="D248" s="5">
        <f aca="true" t="shared" si="29" ref="D248:D268">SUM(E248:G248)</f>
        <v>0</v>
      </c>
      <c r="E248" s="5">
        <f aca="true" t="shared" si="30" ref="E248:G251">E253</f>
        <v>0</v>
      </c>
      <c r="F248" s="5">
        <f t="shared" si="30"/>
        <v>0</v>
      </c>
      <c r="G248" s="5">
        <f t="shared" si="30"/>
        <v>0</v>
      </c>
      <c r="H248" s="2"/>
      <c r="I248" s="3"/>
    </row>
    <row r="249" spans="1:9" ht="15.75" customHeight="1">
      <c r="A249" s="39"/>
      <c r="B249" s="39"/>
      <c r="C249" s="17" t="s">
        <v>15</v>
      </c>
      <c r="D249" s="5">
        <f t="shared" si="29"/>
        <v>0</v>
      </c>
      <c r="E249" s="5">
        <f t="shared" si="30"/>
        <v>0</v>
      </c>
      <c r="F249" s="5">
        <f t="shared" si="30"/>
        <v>0</v>
      </c>
      <c r="G249" s="5">
        <f t="shared" si="30"/>
        <v>0</v>
      </c>
      <c r="H249" s="2"/>
      <c r="I249" s="3"/>
    </row>
    <row r="250" spans="1:9" ht="15.75" customHeight="1">
      <c r="A250" s="39"/>
      <c r="B250" s="39"/>
      <c r="C250" s="17" t="s">
        <v>16</v>
      </c>
      <c r="D250" s="5">
        <f t="shared" si="29"/>
        <v>52544.1</v>
      </c>
      <c r="E250" s="5">
        <f>E255+E260</f>
        <v>4318.099999999999</v>
      </c>
      <c r="F250" s="5">
        <f>F255+F260</f>
        <v>24126</v>
      </c>
      <c r="G250" s="5">
        <f>G255+G260</f>
        <v>24100</v>
      </c>
      <c r="H250" s="2"/>
      <c r="I250" s="3"/>
    </row>
    <row r="251" spans="1:9" ht="15.75" customHeight="1">
      <c r="A251" s="39"/>
      <c r="B251" s="39"/>
      <c r="C251" s="17" t="s">
        <v>14</v>
      </c>
      <c r="D251" s="5">
        <f t="shared" si="29"/>
        <v>0</v>
      </c>
      <c r="E251" s="5">
        <f t="shared" si="30"/>
        <v>0</v>
      </c>
      <c r="F251" s="5">
        <f t="shared" si="30"/>
        <v>0</v>
      </c>
      <c r="G251" s="5">
        <f t="shared" si="30"/>
        <v>0</v>
      </c>
      <c r="H251" s="2"/>
      <c r="I251" s="3"/>
    </row>
    <row r="252" spans="1:9" ht="15" customHeight="1">
      <c r="A252" s="39" t="s">
        <v>33</v>
      </c>
      <c r="B252" s="39" t="s">
        <v>35</v>
      </c>
      <c r="C252" s="17" t="s">
        <v>56</v>
      </c>
      <c r="D252" s="5">
        <f>SUM(E252:G252)</f>
        <v>52195.7</v>
      </c>
      <c r="E252" s="5">
        <f>SUM(E253:E256)</f>
        <v>4195.7</v>
      </c>
      <c r="F252" s="5">
        <f>SUM(F253:F256)</f>
        <v>24000</v>
      </c>
      <c r="G252" s="5">
        <f>SUM(G253:G256)</f>
        <v>24000</v>
      </c>
      <c r="H252" s="2"/>
      <c r="I252" s="3"/>
    </row>
    <row r="253" spans="1:9" ht="15" customHeight="1">
      <c r="A253" s="39"/>
      <c r="B253" s="39"/>
      <c r="C253" s="17" t="s">
        <v>10</v>
      </c>
      <c r="D253" s="5">
        <f t="shared" si="29"/>
        <v>0</v>
      </c>
      <c r="E253" s="5">
        <v>0</v>
      </c>
      <c r="F253" s="5">
        <v>0</v>
      </c>
      <c r="G253" s="5">
        <v>0</v>
      </c>
      <c r="H253" s="2"/>
      <c r="I253" s="3"/>
    </row>
    <row r="254" spans="1:9" ht="15" customHeight="1">
      <c r="A254" s="39"/>
      <c r="B254" s="39"/>
      <c r="C254" s="17" t="s">
        <v>15</v>
      </c>
      <c r="D254" s="5">
        <f t="shared" si="29"/>
        <v>0</v>
      </c>
      <c r="E254" s="5">
        <v>0</v>
      </c>
      <c r="F254" s="5">
        <v>0</v>
      </c>
      <c r="G254" s="5">
        <v>0</v>
      </c>
      <c r="H254" s="2"/>
      <c r="I254" s="3"/>
    </row>
    <row r="255" spans="1:9" ht="15" customHeight="1">
      <c r="A255" s="39"/>
      <c r="B255" s="39"/>
      <c r="C255" s="17" t="s">
        <v>16</v>
      </c>
      <c r="D255" s="5">
        <f t="shared" si="29"/>
        <v>52195.7</v>
      </c>
      <c r="E255" s="5">
        <f>'Прил №3 гор бюд.'!E145</f>
        <v>4195.7</v>
      </c>
      <c r="F255" s="5">
        <f>'Прил №3 гор бюд.'!F145</f>
        <v>24000</v>
      </c>
      <c r="G255" s="5">
        <f>'Прил №3 гор бюд.'!G145</f>
        <v>24000</v>
      </c>
      <c r="H255" s="2"/>
      <c r="I255" s="3"/>
    </row>
    <row r="256" spans="1:9" ht="15" customHeight="1">
      <c r="A256" s="39"/>
      <c r="B256" s="39"/>
      <c r="C256" s="17" t="s">
        <v>14</v>
      </c>
      <c r="D256" s="5">
        <f t="shared" si="29"/>
        <v>0</v>
      </c>
      <c r="E256" s="5">
        <v>0</v>
      </c>
      <c r="F256" s="5">
        <v>0</v>
      </c>
      <c r="G256" s="5">
        <v>0</v>
      </c>
      <c r="H256" s="2"/>
      <c r="I256" s="3"/>
    </row>
    <row r="257" spans="1:9" ht="15" customHeight="1">
      <c r="A257" s="39" t="s">
        <v>70</v>
      </c>
      <c r="B257" s="39" t="s">
        <v>71</v>
      </c>
      <c r="C257" s="17" t="s">
        <v>56</v>
      </c>
      <c r="D257" s="5">
        <f>SUM(E257:G257)</f>
        <v>348.4</v>
      </c>
      <c r="E257" s="5">
        <f>SUM(E258:E261)</f>
        <v>122.4</v>
      </c>
      <c r="F257" s="5">
        <f>SUM(F258:F261)</f>
        <v>126</v>
      </c>
      <c r="G257" s="5">
        <f>SUM(G258:G261)</f>
        <v>100</v>
      </c>
      <c r="H257" s="2"/>
      <c r="I257" s="3"/>
    </row>
    <row r="258" spans="1:9" ht="16.5" customHeight="1">
      <c r="A258" s="39"/>
      <c r="B258" s="39"/>
      <c r="C258" s="17" t="s">
        <v>10</v>
      </c>
      <c r="D258" s="5">
        <f>SUM(E258:G258)</f>
        <v>0</v>
      </c>
      <c r="E258" s="5">
        <v>0</v>
      </c>
      <c r="F258" s="5">
        <v>0</v>
      </c>
      <c r="G258" s="5">
        <v>0</v>
      </c>
      <c r="H258" s="2"/>
      <c r="I258" s="3"/>
    </row>
    <row r="259" spans="1:9" ht="16.5" customHeight="1">
      <c r="A259" s="39"/>
      <c r="B259" s="39"/>
      <c r="C259" s="17" t="s">
        <v>15</v>
      </c>
      <c r="D259" s="5">
        <f>SUM(E259:G259)</f>
        <v>0</v>
      </c>
      <c r="E259" s="5">
        <v>0</v>
      </c>
      <c r="F259" s="5">
        <v>0</v>
      </c>
      <c r="G259" s="5">
        <v>0</v>
      </c>
      <c r="H259" s="2"/>
      <c r="I259" s="3"/>
    </row>
    <row r="260" spans="1:9" ht="16.5" customHeight="1">
      <c r="A260" s="39"/>
      <c r="B260" s="39"/>
      <c r="C260" s="17" t="s">
        <v>16</v>
      </c>
      <c r="D260" s="5">
        <f>SUM(E260:G260)</f>
        <v>348.4</v>
      </c>
      <c r="E260" s="5">
        <f>'Прил №3 гор бюд.'!E148</f>
        <v>122.4</v>
      </c>
      <c r="F260" s="5">
        <f>'Прил №3 гор бюд.'!F148</f>
        <v>126</v>
      </c>
      <c r="G260" s="5">
        <f>'Прил №3 гор бюд.'!G148</f>
        <v>100</v>
      </c>
      <c r="H260" s="2"/>
      <c r="I260" s="3"/>
    </row>
    <row r="261" spans="1:9" ht="16.5" customHeight="1">
      <c r="A261" s="39"/>
      <c r="B261" s="39"/>
      <c r="C261" s="17" t="s">
        <v>14</v>
      </c>
      <c r="D261" s="5">
        <f>SUM(E261:G261)</f>
        <v>0</v>
      </c>
      <c r="E261" s="5">
        <v>0</v>
      </c>
      <c r="F261" s="5">
        <v>0</v>
      </c>
      <c r="G261" s="5">
        <v>0</v>
      </c>
      <c r="H261" s="2"/>
      <c r="I261" s="3"/>
    </row>
    <row r="262" spans="1:9" ht="15">
      <c r="A262" s="39" t="s">
        <v>7</v>
      </c>
      <c r="B262" s="39" t="s">
        <v>8</v>
      </c>
      <c r="C262" s="17" t="s">
        <v>56</v>
      </c>
      <c r="D262" s="5">
        <f t="shared" si="29"/>
        <v>67061.6</v>
      </c>
      <c r="E262" s="5">
        <f>SUM(E265:E268)</f>
        <v>22347.6</v>
      </c>
      <c r="F262" s="5">
        <f>SUM(F265:F268)</f>
        <v>22344</v>
      </c>
      <c r="G262" s="5">
        <f>SUM(G265:G268)</f>
        <v>22370</v>
      </c>
      <c r="H262" s="2"/>
      <c r="I262" s="3"/>
    </row>
    <row r="263" spans="1:9" ht="15">
      <c r="A263" s="39"/>
      <c r="B263" s="39"/>
      <c r="C263" s="17" t="s">
        <v>41</v>
      </c>
      <c r="D263" s="5">
        <f t="shared" si="29"/>
        <v>67061.6</v>
      </c>
      <c r="E263" s="5">
        <f>E262-E264</f>
        <v>22347.6</v>
      </c>
      <c r="F263" s="5">
        <f>F262-F264</f>
        <v>22344</v>
      </c>
      <c r="G263" s="5">
        <f>G262-G264</f>
        <v>22370</v>
      </c>
      <c r="H263" s="2"/>
      <c r="I263" s="3"/>
    </row>
    <row r="264" spans="1:9" ht="15" customHeight="1">
      <c r="A264" s="39"/>
      <c r="B264" s="39"/>
      <c r="C264" s="17" t="s">
        <v>42</v>
      </c>
      <c r="D264" s="5">
        <f t="shared" si="29"/>
        <v>0</v>
      </c>
      <c r="E264" s="5">
        <v>0</v>
      </c>
      <c r="F264" s="5">
        <v>0</v>
      </c>
      <c r="G264" s="5">
        <v>0</v>
      </c>
      <c r="H264" s="2"/>
      <c r="I264" s="3"/>
    </row>
    <row r="265" spans="1:9" ht="15" customHeight="1">
      <c r="A265" s="39"/>
      <c r="B265" s="39"/>
      <c r="C265" s="17" t="s">
        <v>10</v>
      </c>
      <c r="D265" s="5">
        <f t="shared" si="29"/>
        <v>0</v>
      </c>
      <c r="E265" s="5">
        <f aca="true" t="shared" si="31" ref="E265:G266">E270+E275</f>
        <v>0</v>
      </c>
      <c r="F265" s="5">
        <f t="shared" si="31"/>
        <v>0</v>
      </c>
      <c r="G265" s="5">
        <f t="shared" si="31"/>
        <v>0</v>
      </c>
      <c r="H265" s="2"/>
      <c r="I265" s="3"/>
    </row>
    <row r="266" spans="1:9" ht="15">
      <c r="A266" s="39"/>
      <c r="B266" s="39"/>
      <c r="C266" s="17" t="s">
        <v>15</v>
      </c>
      <c r="D266" s="5">
        <f t="shared" si="29"/>
        <v>0</v>
      </c>
      <c r="E266" s="5">
        <f t="shared" si="31"/>
        <v>0</v>
      </c>
      <c r="F266" s="5">
        <f t="shared" si="31"/>
        <v>0</v>
      </c>
      <c r="G266" s="5">
        <f t="shared" si="31"/>
        <v>0</v>
      </c>
      <c r="H266" s="2"/>
      <c r="I266" s="3"/>
    </row>
    <row r="267" spans="1:9" ht="15">
      <c r="A267" s="39"/>
      <c r="B267" s="39"/>
      <c r="C267" s="17" t="s">
        <v>16</v>
      </c>
      <c r="D267" s="5">
        <f t="shared" si="29"/>
        <v>67061.6</v>
      </c>
      <c r="E267" s="5">
        <f>E272+E277+E282+E287</f>
        <v>22347.6</v>
      </c>
      <c r="F267" s="5">
        <f>F272+F277+F282+F287</f>
        <v>22344</v>
      </c>
      <c r="G267" s="5">
        <f>G272+G277+G282+G287</f>
        <v>22370</v>
      </c>
      <c r="H267" s="2"/>
      <c r="I267" s="3"/>
    </row>
    <row r="268" spans="1:9" ht="15">
      <c r="A268" s="39"/>
      <c r="B268" s="39"/>
      <c r="C268" s="17" t="s">
        <v>14</v>
      </c>
      <c r="D268" s="5">
        <f t="shared" si="29"/>
        <v>0</v>
      </c>
      <c r="E268" s="5">
        <f>E273+E278</f>
        <v>0</v>
      </c>
      <c r="F268" s="5">
        <f>F273+F278</f>
        <v>0</v>
      </c>
      <c r="G268" s="5">
        <f>G273+G278</f>
        <v>0</v>
      </c>
      <c r="H268" s="2"/>
      <c r="I268" s="3"/>
    </row>
    <row r="269" spans="1:9" ht="32.25" customHeight="1">
      <c r="A269" s="35" t="s">
        <v>34</v>
      </c>
      <c r="B269" s="35" t="s">
        <v>78</v>
      </c>
      <c r="C269" s="17" t="s">
        <v>56</v>
      </c>
      <c r="D269" s="5">
        <f aca="true" t="shared" si="32" ref="D269:D278">SUM(E269:G269)</f>
        <v>3551.6</v>
      </c>
      <c r="E269" s="5">
        <f>SUM(E270:E273)</f>
        <v>1177.6</v>
      </c>
      <c r="F269" s="5">
        <f>SUM(F270:F273)</f>
        <v>1174</v>
      </c>
      <c r="G269" s="5">
        <f>SUM(G270:G273)</f>
        <v>1200</v>
      </c>
      <c r="H269" s="2"/>
      <c r="I269" s="3"/>
    </row>
    <row r="270" spans="1:9" ht="32.25" customHeight="1">
      <c r="A270" s="36"/>
      <c r="B270" s="36"/>
      <c r="C270" s="17" t="s">
        <v>10</v>
      </c>
      <c r="D270" s="5">
        <f t="shared" si="32"/>
        <v>0</v>
      </c>
      <c r="E270" s="5">
        <v>0</v>
      </c>
      <c r="F270" s="5">
        <v>0</v>
      </c>
      <c r="G270" s="5">
        <v>0</v>
      </c>
      <c r="H270" s="2"/>
      <c r="I270" s="3"/>
    </row>
    <row r="271" spans="1:9" ht="32.25" customHeight="1">
      <c r="A271" s="36"/>
      <c r="B271" s="36"/>
      <c r="C271" s="17" t="s">
        <v>15</v>
      </c>
      <c r="D271" s="5">
        <f t="shared" si="32"/>
        <v>0</v>
      </c>
      <c r="E271" s="5">
        <v>0</v>
      </c>
      <c r="F271" s="5">
        <v>0</v>
      </c>
      <c r="G271" s="5">
        <v>0</v>
      </c>
      <c r="H271" s="2"/>
      <c r="I271" s="3"/>
    </row>
    <row r="272" spans="1:9" ht="32.25" customHeight="1">
      <c r="A272" s="36"/>
      <c r="B272" s="36"/>
      <c r="C272" s="17" t="s">
        <v>16</v>
      </c>
      <c r="D272" s="5">
        <f t="shared" si="32"/>
        <v>3551.6</v>
      </c>
      <c r="E272" s="5">
        <f>'Прил №3 гор бюд.'!E159</f>
        <v>1177.6</v>
      </c>
      <c r="F272" s="5">
        <f>'Прил №3 гор бюд.'!F159</f>
        <v>1174</v>
      </c>
      <c r="G272" s="5">
        <f>'Прил №3 гор бюд.'!G159</f>
        <v>1200</v>
      </c>
      <c r="H272" s="2"/>
      <c r="I272" s="3"/>
    </row>
    <row r="273" spans="1:9" ht="36.75" customHeight="1">
      <c r="A273" s="37"/>
      <c r="B273" s="37"/>
      <c r="C273" s="17" t="s">
        <v>14</v>
      </c>
      <c r="D273" s="5">
        <f t="shared" si="32"/>
        <v>0</v>
      </c>
      <c r="E273" s="5">
        <v>0</v>
      </c>
      <c r="F273" s="5">
        <v>0</v>
      </c>
      <c r="G273" s="5">
        <v>0</v>
      </c>
      <c r="H273" s="2"/>
      <c r="I273" s="3"/>
    </row>
    <row r="274" spans="1:9" ht="30" customHeight="1">
      <c r="A274" s="35" t="s">
        <v>66</v>
      </c>
      <c r="B274" s="39" t="s">
        <v>77</v>
      </c>
      <c r="C274" s="17" t="s">
        <v>56</v>
      </c>
      <c r="D274" s="5">
        <f t="shared" si="32"/>
        <v>60000</v>
      </c>
      <c r="E274" s="5">
        <f>SUM(E275:E278)</f>
        <v>20000</v>
      </c>
      <c r="F274" s="5">
        <f>SUM(F275:F278)</f>
        <v>20000</v>
      </c>
      <c r="G274" s="5">
        <f>SUM(G275:G278)</f>
        <v>20000</v>
      </c>
      <c r="H274" s="2"/>
      <c r="I274" s="3"/>
    </row>
    <row r="275" spans="1:9" ht="30" customHeight="1">
      <c r="A275" s="36"/>
      <c r="B275" s="39"/>
      <c r="C275" s="16" t="s">
        <v>10</v>
      </c>
      <c r="D275" s="5">
        <f t="shared" si="32"/>
        <v>0</v>
      </c>
      <c r="E275" s="5">
        <v>0</v>
      </c>
      <c r="F275" s="5">
        <v>0</v>
      </c>
      <c r="G275" s="5">
        <v>0</v>
      </c>
      <c r="H275" s="2"/>
      <c r="I275" s="3"/>
    </row>
    <row r="276" spans="1:9" ht="30" customHeight="1">
      <c r="A276" s="36"/>
      <c r="B276" s="39"/>
      <c r="C276" s="16" t="s">
        <v>15</v>
      </c>
      <c r="D276" s="5">
        <f t="shared" si="32"/>
        <v>0</v>
      </c>
      <c r="E276" s="5">
        <v>0</v>
      </c>
      <c r="F276" s="5">
        <v>0</v>
      </c>
      <c r="G276" s="5">
        <v>0</v>
      </c>
      <c r="H276" s="2"/>
      <c r="I276" s="3"/>
    </row>
    <row r="277" spans="1:9" ht="30" customHeight="1">
      <c r="A277" s="36"/>
      <c r="B277" s="39"/>
      <c r="C277" s="16" t="s">
        <v>16</v>
      </c>
      <c r="D277" s="5">
        <f t="shared" si="32"/>
        <v>60000</v>
      </c>
      <c r="E277" s="5">
        <f>'Прил №3 гор бюд.'!E163</f>
        <v>20000</v>
      </c>
      <c r="F277" s="5">
        <f>'Прил №3 гор бюд.'!F163</f>
        <v>20000</v>
      </c>
      <c r="G277" s="5">
        <f>'Прил №3 гор бюд.'!G163</f>
        <v>20000</v>
      </c>
      <c r="H277" s="2"/>
      <c r="I277" s="3"/>
    </row>
    <row r="278" spans="1:9" ht="49.5" customHeight="1">
      <c r="A278" s="37"/>
      <c r="B278" s="39"/>
      <c r="C278" s="16" t="s">
        <v>14</v>
      </c>
      <c r="D278" s="5">
        <f t="shared" si="32"/>
        <v>0</v>
      </c>
      <c r="E278" s="5">
        <v>0</v>
      </c>
      <c r="F278" s="5">
        <v>0</v>
      </c>
      <c r="G278" s="5">
        <v>0</v>
      </c>
      <c r="H278" s="2"/>
      <c r="I278" s="3"/>
    </row>
    <row r="279" spans="1:7" ht="15">
      <c r="A279" s="35" t="s">
        <v>67</v>
      </c>
      <c r="B279" s="35" t="s">
        <v>60</v>
      </c>
      <c r="C279" s="17" t="s">
        <v>56</v>
      </c>
      <c r="D279" s="23">
        <f aca="true" t="shared" si="33" ref="D279:D288">E279+F279+G279</f>
        <v>3180</v>
      </c>
      <c r="E279" s="23">
        <f>E280+E281+E282+E283</f>
        <v>1060</v>
      </c>
      <c r="F279" s="23">
        <f>F280+F281+F282+F283</f>
        <v>1060</v>
      </c>
      <c r="G279" s="23">
        <f>G280+G281+G282+G283</f>
        <v>1060</v>
      </c>
    </row>
    <row r="280" spans="1:7" ht="15">
      <c r="A280" s="36"/>
      <c r="B280" s="36"/>
      <c r="C280" s="17" t="s">
        <v>10</v>
      </c>
      <c r="D280" s="23">
        <f t="shared" si="33"/>
        <v>0</v>
      </c>
      <c r="E280" s="23">
        <v>0</v>
      </c>
      <c r="F280" s="23">
        <v>0</v>
      </c>
      <c r="G280" s="23">
        <v>0</v>
      </c>
    </row>
    <row r="281" spans="1:7" ht="15">
      <c r="A281" s="36"/>
      <c r="B281" s="36"/>
      <c r="C281" s="17" t="s">
        <v>15</v>
      </c>
      <c r="D281" s="23">
        <f t="shared" si="33"/>
        <v>0</v>
      </c>
      <c r="E281" s="23">
        <v>0</v>
      </c>
      <c r="F281" s="23">
        <v>0</v>
      </c>
      <c r="G281" s="23">
        <v>0</v>
      </c>
    </row>
    <row r="282" spans="1:7" ht="15.75" customHeight="1">
      <c r="A282" s="36"/>
      <c r="B282" s="36"/>
      <c r="C282" s="17" t="s">
        <v>16</v>
      </c>
      <c r="D282" s="23">
        <f t="shared" si="33"/>
        <v>3180</v>
      </c>
      <c r="E282" s="23">
        <f>'Прил №3 гор бюд.'!E167</f>
        <v>1060</v>
      </c>
      <c r="F282" s="23">
        <f>'Прил №3 гор бюд.'!F167</f>
        <v>1060</v>
      </c>
      <c r="G282" s="23">
        <f>'Прил №3 гор бюд.'!G167</f>
        <v>1060</v>
      </c>
    </row>
    <row r="283" spans="1:7" ht="27" customHeight="1">
      <c r="A283" s="37"/>
      <c r="B283" s="37"/>
      <c r="C283" s="17" t="s">
        <v>14</v>
      </c>
      <c r="D283" s="23">
        <f t="shared" si="33"/>
        <v>0</v>
      </c>
      <c r="E283" s="23">
        <v>0</v>
      </c>
      <c r="F283" s="23">
        <v>0</v>
      </c>
      <c r="G283" s="23">
        <v>0</v>
      </c>
    </row>
    <row r="284" spans="1:7" ht="15">
      <c r="A284" s="35" t="s">
        <v>74</v>
      </c>
      <c r="B284" s="35" t="s">
        <v>75</v>
      </c>
      <c r="C284" s="17" t="s">
        <v>56</v>
      </c>
      <c r="D284" s="23">
        <f t="shared" si="33"/>
        <v>330</v>
      </c>
      <c r="E284" s="23">
        <f>E285+E286+E287+E288</f>
        <v>110</v>
      </c>
      <c r="F284" s="23">
        <f>F285+F286+F287+F288</f>
        <v>110</v>
      </c>
      <c r="G284" s="23">
        <f>G285+G286+G287+G288</f>
        <v>110</v>
      </c>
    </row>
    <row r="285" spans="1:7" ht="15">
      <c r="A285" s="36"/>
      <c r="B285" s="36"/>
      <c r="C285" s="17" t="s">
        <v>10</v>
      </c>
      <c r="D285" s="23">
        <f t="shared" si="33"/>
        <v>0</v>
      </c>
      <c r="E285" s="23">
        <v>0</v>
      </c>
      <c r="F285" s="23">
        <v>0</v>
      </c>
      <c r="G285" s="23">
        <v>0</v>
      </c>
    </row>
    <row r="286" spans="1:7" ht="15">
      <c r="A286" s="36"/>
      <c r="B286" s="36"/>
      <c r="C286" s="17" t="s">
        <v>15</v>
      </c>
      <c r="D286" s="23">
        <f t="shared" si="33"/>
        <v>0</v>
      </c>
      <c r="E286" s="23">
        <v>0</v>
      </c>
      <c r="F286" s="23">
        <v>0</v>
      </c>
      <c r="G286" s="23">
        <v>0</v>
      </c>
    </row>
    <row r="287" spans="1:7" ht="15.75" customHeight="1">
      <c r="A287" s="36"/>
      <c r="B287" s="36"/>
      <c r="C287" s="17" t="s">
        <v>16</v>
      </c>
      <c r="D287" s="23">
        <f t="shared" si="33"/>
        <v>330</v>
      </c>
      <c r="E287" s="23">
        <f>'Прил №3 гор бюд.'!E171</f>
        <v>110</v>
      </c>
      <c r="F287" s="23">
        <f>'Прил №3 гор бюд.'!F171</f>
        <v>110</v>
      </c>
      <c r="G287" s="23">
        <f>'Прил №3 гор бюд.'!G171</f>
        <v>110</v>
      </c>
    </row>
    <row r="288" spans="1:7" ht="21" customHeight="1">
      <c r="A288" s="37"/>
      <c r="B288" s="37"/>
      <c r="C288" s="17" t="s">
        <v>14</v>
      </c>
      <c r="D288" s="23">
        <f t="shared" si="33"/>
        <v>0</v>
      </c>
      <c r="E288" s="23">
        <v>0</v>
      </c>
      <c r="F288" s="23">
        <v>0</v>
      </c>
      <c r="G288" s="23">
        <v>0</v>
      </c>
    </row>
    <row r="289" ht="15" customHeight="1"/>
    <row r="290" spans="1:7" ht="45" customHeight="1">
      <c r="A290" s="59" t="s">
        <v>92</v>
      </c>
      <c r="B290" s="59"/>
      <c r="C290" s="59"/>
      <c r="D290" s="59"/>
      <c r="E290" s="59"/>
      <c r="F290" s="59"/>
      <c r="G290" s="59"/>
    </row>
    <row r="291" ht="15" customHeight="1"/>
    <row r="292" ht="27.75" customHeight="1"/>
  </sheetData>
  <sheetProtection/>
  <autoFilter ref="A6:I278"/>
  <mergeCells count="88">
    <mergeCell ref="A133:A140"/>
    <mergeCell ref="B133:B140"/>
    <mergeCell ref="A141:A148"/>
    <mergeCell ref="B141:B148"/>
    <mergeCell ref="A290:G290"/>
    <mergeCell ref="A50:A55"/>
    <mergeCell ref="B50:B55"/>
    <mergeCell ref="A284:A288"/>
    <mergeCell ref="B284:B288"/>
    <mergeCell ref="A279:A283"/>
    <mergeCell ref="B279:B283"/>
    <mergeCell ref="B245:B251"/>
    <mergeCell ref="A274:A278"/>
    <mergeCell ref="B274:B278"/>
    <mergeCell ref="B228:B232"/>
    <mergeCell ref="A238:A244"/>
    <mergeCell ref="A269:A273"/>
    <mergeCell ref="B269:B273"/>
    <mergeCell ref="A245:A251"/>
    <mergeCell ref="A262:A268"/>
    <mergeCell ref="B158:B162"/>
    <mergeCell ref="A199:A207"/>
    <mergeCell ref="A163:A167"/>
    <mergeCell ref="A168:A176"/>
    <mergeCell ref="A184:A188"/>
    <mergeCell ref="A252:A256"/>
    <mergeCell ref="B194:B198"/>
    <mergeCell ref="B168:B176"/>
    <mergeCell ref="B199:B207"/>
    <mergeCell ref="B208:B212"/>
    <mergeCell ref="B262:B268"/>
    <mergeCell ref="B238:B244"/>
    <mergeCell ref="A257:A261"/>
    <mergeCell ref="B257:B261"/>
    <mergeCell ref="A223:A227"/>
    <mergeCell ref="A218:A222"/>
    <mergeCell ref="B252:B256"/>
    <mergeCell ref="A233:A237"/>
    <mergeCell ref="B223:B227"/>
    <mergeCell ref="B44:B49"/>
    <mergeCell ref="A7:A18"/>
    <mergeCell ref="B233:B237"/>
    <mergeCell ref="B218:B222"/>
    <mergeCell ref="A228:A232"/>
    <mergeCell ref="B76:B79"/>
    <mergeCell ref="A118:A124"/>
    <mergeCell ref="B118:B124"/>
    <mergeCell ref="A149:A157"/>
    <mergeCell ref="B149:B157"/>
    <mergeCell ref="A208:A212"/>
    <mergeCell ref="B177:B183"/>
    <mergeCell ref="B189:B193"/>
    <mergeCell ref="A213:A217"/>
    <mergeCell ref="B213:B217"/>
    <mergeCell ref="A189:A193"/>
    <mergeCell ref="A194:A198"/>
    <mergeCell ref="B184:B188"/>
    <mergeCell ref="A177:A183"/>
    <mergeCell ref="B111:B117"/>
    <mergeCell ref="B90:B96"/>
    <mergeCell ref="B80:B82"/>
    <mergeCell ref="A90:A103"/>
    <mergeCell ref="B7:B18"/>
    <mergeCell ref="A19:A30"/>
    <mergeCell ref="B19:B30"/>
    <mergeCell ref="A32:A43"/>
    <mergeCell ref="B32:B43"/>
    <mergeCell ref="A44:A49"/>
    <mergeCell ref="A158:A162"/>
    <mergeCell ref="B163:B167"/>
    <mergeCell ref="D1:G1"/>
    <mergeCell ref="A2:G2"/>
    <mergeCell ref="E3:G3"/>
    <mergeCell ref="A4:A5"/>
    <mergeCell ref="B4:B5"/>
    <mergeCell ref="C4:C5"/>
    <mergeCell ref="D4:G4"/>
    <mergeCell ref="A80:A82"/>
    <mergeCell ref="A68:A79"/>
    <mergeCell ref="B56:B67"/>
    <mergeCell ref="A125:A132"/>
    <mergeCell ref="B125:B132"/>
    <mergeCell ref="A83:A89"/>
    <mergeCell ref="B83:B89"/>
    <mergeCell ref="B68:B75"/>
    <mergeCell ref="B97:B103"/>
    <mergeCell ref="A56:A67"/>
    <mergeCell ref="A111:A117"/>
  </mergeCells>
  <printOptions horizontalCentered="1"/>
  <pageMargins left="0.7874015748031497" right="0.7874015748031497" top="1.1811023622047245" bottom="0.5905511811023623" header="0.31496062992125984" footer="0.31496062992125984"/>
  <pageSetup fitToHeight="17" horizontalDpi="600" verticalDpi="600" orientation="landscape" paperSize="9" scale="60" r:id="rId1"/>
  <rowBreaks count="12" manualBreakCount="12">
    <brk id="30" max="6" man="1"/>
    <brk id="67" max="6" man="1"/>
    <brk id="79" max="6" man="1"/>
    <brk id="82" max="6" man="1"/>
    <brk id="89" max="6" man="1"/>
    <brk id="103" max="6" man="1"/>
    <brk id="167" max="6" man="1"/>
    <brk id="198" max="6" man="1"/>
    <brk id="227" max="6" man="1"/>
    <brk id="244" max="6" man="1"/>
    <brk id="273" max="6" man="1"/>
    <brk id="28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2022-08-29T07:15:52Z</dcterms:modified>
  <cp:category/>
  <cp:version/>
  <cp:contentType/>
  <cp:contentStatus/>
</cp:coreProperties>
</file>